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8" yWindow="1248" windowWidth="15000" windowHeight="9768"/>
  </bookViews>
  <sheets>
    <sheet name="Расходы" sheetId="1" r:id="rId1"/>
  </sheets>
  <definedNames>
    <definedName name="_xlnm._FilterDatabase" localSheetId="0" hidden="1">Расходы!$A$6:$F$6</definedName>
    <definedName name="_xlnm.Print_Titles" localSheetId="0">Расходы!$4:$6</definedName>
  </definedNames>
  <calcPr calcId="145621"/>
</workbook>
</file>

<file path=xl/calcChain.xml><?xml version="1.0" encoding="utf-8"?>
<calcChain xmlns="http://schemas.openxmlformats.org/spreadsheetml/2006/main">
  <c r="C20" i="1" l="1"/>
  <c r="D25" i="1" l="1"/>
  <c r="E25" i="1"/>
  <c r="F27" i="1"/>
  <c r="E16" i="1"/>
  <c r="F19" i="1"/>
  <c r="D20" i="1"/>
  <c r="D16" i="1"/>
  <c r="C36" i="1"/>
  <c r="F84" i="1"/>
  <c r="F83" i="1"/>
  <c r="F82" i="1"/>
  <c r="F80" i="1"/>
  <c r="F78" i="1"/>
  <c r="F77" i="1"/>
  <c r="F76" i="1"/>
  <c r="F74" i="1"/>
  <c r="F73" i="1"/>
  <c r="F72" i="1"/>
  <c r="F71" i="1"/>
  <c r="F69" i="1"/>
  <c r="F68" i="1"/>
  <c r="F67" i="1"/>
  <c r="F66" i="1"/>
  <c r="F65" i="1"/>
  <c r="F63" i="1"/>
  <c r="F62" i="1"/>
  <c r="F61" i="1"/>
  <c r="F60" i="1"/>
  <c r="F59" i="1"/>
  <c r="F58" i="1"/>
  <c r="F56" i="1"/>
  <c r="F55" i="1"/>
  <c r="F53" i="1"/>
  <c r="F52" i="1"/>
  <c r="F51" i="1"/>
  <c r="F50" i="1"/>
  <c r="F49" i="1"/>
  <c r="F48" i="1"/>
  <c r="F47" i="1"/>
  <c r="F45" i="1"/>
  <c r="F44" i="1"/>
  <c r="F43" i="1"/>
  <c r="F42" i="1"/>
  <c r="F40" i="1"/>
  <c r="F39" i="1"/>
  <c r="F38" i="1"/>
  <c r="F37" i="1"/>
  <c r="F35" i="1"/>
  <c r="F34" i="1"/>
  <c r="F33" i="1"/>
  <c r="F32" i="1"/>
  <c r="F31" i="1"/>
  <c r="F30" i="1"/>
  <c r="F29" i="1"/>
  <c r="F28" i="1"/>
  <c r="F26" i="1"/>
  <c r="F24" i="1"/>
  <c r="F23" i="1"/>
  <c r="F22" i="1"/>
  <c r="F21" i="1"/>
  <c r="F18" i="1"/>
  <c r="F17" i="1"/>
  <c r="F15" i="1"/>
  <c r="F14" i="1"/>
  <c r="F13" i="1"/>
  <c r="F12" i="1"/>
  <c r="F11" i="1"/>
  <c r="F10" i="1"/>
  <c r="F9" i="1"/>
  <c r="F8" i="1"/>
  <c r="F16" i="1" l="1"/>
  <c r="E20" i="1"/>
  <c r="F20" i="1" l="1"/>
  <c r="C25" i="1" l="1"/>
  <c r="D41" i="1" l="1"/>
  <c r="E41" i="1"/>
  <c r="C41" i="1" l="1"/>
  <c r="F41" i="1" s="1"/>
  <c r="D81" i="1"/>
  <c r="E81" i="1"/>
  <c r="D79" i="1"/>
  <c r="E79" i="1"/>
  <c r="D75" i="1"/>
  <c r="E75" i="1"/>
  <c r="D70" i="1"/>
  <c r="E70" i="1"/>
  <c r="D64" i="1"/>
  <c r="E64" i="1"/>
  <c r="D57" i="1"/>
  <c r="E57" i="1"/>
  <c r="D54" i="1"/>
  <c r="E54" i="1"/>
  <c r="D46" i="1"/>
  <c r="E46" i="1"/>
  <c r="D36" i="1"/>
  <c r="E36" i="1"/>
  <c r="F25" i="1"/>
  <c r="D7" i="1"/>
  <c r="E7" i="1"/>
  <c r="F36" i="1" l="1"/>
  <c r="E85" i="1"/>
  <c r="D85" i="1"/>
  <c r="C81" i="1"/>
  <c r="F81" i="1" s="1"/>
  <c r="C79" i="1"/>
  <c r="F79" i="1" s="1"/>
  <c r="C75" i="1"/>
  <c r="F75" i="1" s="1"/>
  <c r="C70" i="1"/>
  <c r="F70" i="1" s="1"/>
  <c r="C64" i="1"/>
  <c r="F64" i="1" s="1"/>
  <c r="C57" i="1"/>
  <c r="F57" i="1" s="1"/>
  <c r="C54" i="1"/>
  <c r="F54" i="1" s="1"/>
  <c r="C46" i="1"/>
  <c r="F46" i="1" s="1"/>
  <c r="C16" i="1"/>
  <c r="C7" i="1"/>
  <c r="F7" i="1" s="1"/>
  <c r="C85" i="1" l="1"/>
  <c r="F85" i="1" s="1"/>
</calcChain>
</file>

<file path=xl/sharedStrings.xml><?xml version="1.0" encoding="utf-8"?>
<sst xmlns="http://schemas.openxmlformats.org/spreadsheetml/2006/main" count="165" uniqueCount="165">
  <si>
    <t>0904</t>
  </si>
  <si>
    <t>1101</t>
  </si>
  <si>
    <t>0405</t>
  </si>
  <si>
    <t>Другие вопросы в области жилищно-коммунального хозяйства</t>
  </si>
  <si>
    <t>Заготовка, переработка, хранение и обеспечение безопасности донорской крови и её компонентов</t>
  </si>
  <si>
    <t>0701</t>
  </si>
  <si>
    <t>0100</t>
  </si>
  <si>
    <t>ОБСЛУЖИВАНИЕ ГОСУДАРСТВЕННОГО И МУНИЦИПАЛЬНОГО ДОЛГА</t>
  </si>
  <si>
    <t>Жилищное хозяйство</t>
  </si>
  <si>
    <t>0113</t>
  </si>
  <si>
    <t>Другие вопросы в области национальной экономики</t>
  </si>
  <si>
    <t>Обеспечение проведения выборов и референдумов</t>
  </si>
  <si>
    <t>Другие вопросы в области охраны окружающей среды</t>
  </si>
  <si>
    <t>1000</t>
  </si>
  <si>
    <t>0905</t>
  </si>
  <si>
    <t>1102</t>
  </si>
  <si>
    <t>0406</t>
  </si>
  <si>
    <t>0600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</si>
  <si>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</si>
  <si>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Среднее профессиональное образование</t>
  </si>
  <si>
    <t>1204</t>
  </si>
  <si>
    <t>0702</t>
  </si>
  <si>
    <t>НАЦИОНАЛЬНАЯ БЕЗОПАСНОСТЬ И ПРАВООХРАНИТЕЛЬНАЯ ДЕЯТЕЛЬНОСТЬ</t>
  </si>
  <si>
    <t>0410</t>
  </si>
  <si>
    <t>1001</t>
  </si>
  <si>
    <t>Мобилизационная подготовка экономики</t>
  </si>
  <si>
    <t>0804</t>
  </si>
  <si>
    <t>0203</t>
  </si>
  <si>
    <t>1103</t>
  </si>
  <si>
    <t>Связь и информатика</t>
  </si>
  <si>
    <t>Судебная система</t>
  </si>
  <si>
    <t>0906</t>
  </si>
  <si>
    <t>Обслуживание государственного внутреннего и муниципального долга</t>
  </si>
  <si>
    <t>Спорт высших достижений</t>
  </si>
  <si>
    <t>КУЛЬТУРА, КИНЕМАТОГРАФИЯ</t>
  </si>
  <si>
    <t>Транспорт</t>
  </si>
  <si>
    <t>0703</t>
  </si>
  <si>
    <t>0407</t>
  </si>
  <si>
    <t>Воспроизводство минерально-сырьевой базы</t>
  </si>
  <si>
    <t>Другие вопросы в области образования</t>
  </si>
  <si>
    <t>Физическая культура</t>
  </si>
  <si>
    <t>0102</t>
  </si>
  <si>
    <t>ФИЗИЧЕСКАЯ КУЛЬТУРА И СПОРТ</t>
  </si>
  <si>
    <t>Профессиональная подготовка, переподготовка и повышение квалификации</t>
  </si>
  <si>
    <t>1002</t>
  </si>
  <si>
    <t>0500</t>
  </si>
  <si>
    <t>Другие вопросы в области здравоохранения</t>
  </si>
  <si>
    <t>Стационарная медицинская помощь</t>
  </si>
  <si>
    <t>0204</t>
  </si>
  <si>
    <t>Коммунальное хозяйство</t>
  </si>
  <si>
    <t>Охрана объектов растительного и животного мира и среды их обитания</t>
  </si>
  <si>
    <t>0310</t>
  </si>
  <si>
    <t>1400</t>
  </si>
  <si>
    <t>0704</t>
  </si>
  <si>
    <t>0103</t>
  </si>
  <si>
    <t>0408</t>
  </si>
  <si>
    <t>Сельское хозяйство и рыболовство</t>
  </si>
  <si>
    <t>0412</t>
  </si>
  <si>
    <t>ЗДРАВООХРАНЕНИЕ</t>
  </si>
  <si>
    <t>Благоустройство</t>
  </si>
  <si>
    <t>Другие вопросы в области культуры, кинематографии</t>
  </si>
  <si>
    <t>СОЦИАЛЬНАЯ ПОЛИТИКА</t>
  </si>
  <si>
    <t>1003</t>
  </si>
  <si>
    <t>0501</t>
  </si>
  <si>
    <t>1401</t>
  </si>
  <si>
    <t>1105</t>
  </si>
  <si>
    <t>0409</t>
  </si>
  <si>
    <t>0603</t>
  </si>
  <si>
    <t>Социальное обеспечение населения</t>
  </si>
  <si>
    <t>0311</t>
  </si>
  <si>
    <t>0705</t>
  </si>
  <si>
    <t>0104</t>
  </si>
  <si>
    <t>Культура</t>
  </si>
  <si>
    <t>0400</t>
  </si>
  <si>
    <t>1300</t>
  </si>
  <si>
    <t>1004</t>
  </si>
  <si>
    <t>0909</t>
  </si>
  <si>
    <t>0502</t>
  </si>
  <si>
    <t>1402</t>
  </si>
  <si>
    <t>0900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</si>
  <si>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</si>
  <si>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0604</t>
  </si>
  <si>
    <t>Охрана семьи и детства</t>
  </si>
  <si>
    <t>Общее образование</t>
  </si>
  <si>
    <t>Миграционная политика</t>
  </si>
  <si>
    <t>0401</t>
  </si>
  <si>
    <t>Прочие межбюджетные трансферты общего характера</t>
  </si>
  <si>
    <t>0105</t>
  </si>
  <si>
    <t>Амбулаторная помощь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</si>
  <si>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</si>
  <si>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Другие вопросы в области средств массовой информации</t>
  </si>
  <si>
    <t>0503</t>
  </si>
  <si>
    <t>Иные дотации</t>
  </si>
  <si>
    <t>Скорая медицинская помощь</t>
  </si>
  <si>
    <t>1301</t>
  </si>
  <si>
    <t>Водное хозяйство</t>
  </si>
  <si>
    <t>0605</t>
  </si>
  <si>
    <t>Другие общегосударственные вопросы</t>
  </si>
  <si>
    <t>1403</t>
  </si>
  <si>
    <t>0707</t>
  </si>
  <si>
    <t>ОБЩЕГОСУДАРСТВЕННЫЕ ВОПРОСЫ</t>
  </si>
  <si>
    <t>0901</t>
  </si>
  <si>
    <t>СРЕДСТВА МАССОВОЙ ИНФОРМАЦИИ</t>
  </si>
  <si>
    <t>0300</t>
  </si>
  <si>
    <t>0106</t>
  </si>
  <si>
    <t>Дошкольное образование</t>
  </si>
  <si>
    <t>1006</t>
  </si>
  <si>
    <t>1200</t>
  </si>
  <si>
    <t>Общеэкономические вопросы</t>
  </si>
  <si>
    <t>0800</t>
  </si>
  <si>
    <t>Прикладные научные исследования в области охраны окружающей среды</t>
  </si>
  <si>
    <t>0314</t>
  </si>
  <si>
    <t>Пенсионное обеспечение</t>
  </si>
  <si>
    <t>Другие вопросы в области национальной безопасности и правоохранительной деятельности</t>
  </si>
  <si>
    <t>0902</t>
  </si>
  <si>
    <t>Массовый спорт</t>
  </si>
  <si>
    <t>Другие вопросы в области социальной политики</t>
  </si>
  <si>
    <t>0107</t>
  </si>
  <si>
    <t>Лесное хозяйство</t>
  </si>
  <si>
    <t>1201</t>
  </si>
  <si>
    <t>Санаторно-оздоровительная помощь</t>
  </si>
  <si>
    <t>Дотации на выравнивание бюджетной обеспеченности субъектов Российской Федерации и муниципальных образований</t>
  </si>
  <si>
    <t>0111</t>
  </si>
  <si>
    <t>Телевидение и радиовещание</t>
  </si>
  <si>
    <t>Дорожное хозяйство (дорожные фонды)</t>
  </si>
  <si>
    <t>0801</t>
  </si>
  <si>
    <t>0505</t>
  </si>
  <si>
    <t>Социальное обслуживание населения</t>
  </si>
  <si>
    <t>Мобилизационная и вневойсковая подготовка</t>
  </si>
  <si>
    <t>ЖИЛИЩНО-КОММУНАЛЬНОЕ ХОЗЯЙСТВО</t>
  </si>
  <si>
    <t>НАЦИОНАЛЬНАЯ ОБОРОНА</t>
  </si>
  <si>
    <t>0200</t>
  </si>
  <si>
    <t>НАЦИОНАЛЬНАЯ ЭКОНОМИКА</t>
  </si>
  <si>
    <t>1100</t>
  </si>
  <si>
    <t>Функционирование высшего должностного лица субъекта Российской Федерации и муниципального образования</t>
  </si>
  <si>
    <t>0709</t>
  </si>
  <si>
    <t>1202</t>
  </si>
  <si>
    <t>ОБРАЗОВАНИЕ</t>
  </si>
  <si>
    <t>0700</t>
  </si>
  <si>
    <t>ОХРАНА ОКРУЖАЮЩЕЙ СРЕДЫ</t>
  </si>
  <si>
    <t>0404</t>
  </si>
  <si>
    <t>Резервные фонды</t>
  </si>
  <si>
    <t>Периодическая печать и издательства</t>
  </si>
  <si>
    <t>Другие вопросы в области физической культуры и спорта</t>
  </si>
  <si>
    <t xml:space="preserve"> Наименование </t>
  </si>
  <si>
    <t>Рз Пр</t>
  </si>
  <si>
    <t>ВСЕГО:</t>
  </si>
  <si>
    <t>(в рублях)</t>
  </si>
  <si>
    <t>Дополнительное образование детей</t>
  </si>
  <si>
    <t xml:space="preserve">МЕЖБЮДЖЕТНЫЕ ТРАНСФЕРТЫ ОБЩЕГО ХАРАКТЕРА БЮДЖЕТАМ БЮДЖЕТНОЙ СИСТЕМЫ РОССИЙСКОЙ ФЕДЕРАЦИИ </t>
  </si>
  <si>
    <t>Молодежная политика</t>
  </si>
  <si>
    <t>0601</t>
  </si>
  <si>
    <t>Экологический контроль</t>
  </si>
  <si>
    <t>Защита населения и территории от чрезвычайных ситуаций природного и техногенного характера, пожарная безопасность</t>
  </si>
  <si>
    <t>Гражданская оборона</t>
  </si>
  <si>
    <t>0309</t>
  </si>
  <si>
    <t>Сумма на 2023 год
(с учетом изменений)</t>
  </si>
  <si>
    <t>0209</t>
  </si>
  <si>
    <t>Другие вопросы в области национальной обороны</t>
  </si>
  <si>
    <t>Топливно-энергетический комплекс</t>
  </si>
  <si>
    <t>0402</t>
  </si>
  <si>
    <t>Сведения о внесенных в течение 2024 года изменениях в закон Брянской области "Об областном бюджете на 2024 год и на плановый период 2025 и 2026 годы", в части расходов на 2024 год</t>
  </si>
  <si>
    <t>Сумма на 2024 год (закон от 04.12.2023 
№ 95-З, первоначальный)</t>
  </si>
  <si>
    <t>Закон 
от 01.03.2024 № 13-З</t>
  </si>
  <si>
    <t>Закон 
от 25.10.2024 № 68-З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</si>
</sst>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</font>
    <font>
      <sz val="8"/>
      <name val="Arial"/>
      <family val="2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</font>
    <font>
      <sz val="8"/>
      <color rgb="FF000000"/>
      <name val="Arial"/>
    </font>
    <font>
      <sz val="10"/>
      <color rgb="FF000000"/>
      <name val="Arial Cyr"/>
    </font>
    <font>
      <sz val="10"/>
      <color rgb="FF000000"/>
      <name val="Times New Roman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2"/>
      <color rgb="FF000000"/>
      <name val="Arial Cyr"/>
    </font>
    <font>
      <b/>
      <sz val="10"/>
      <color rgb="FF000000"/>
      <name val="Arial Cyr"/>
    </font>
    <font>
      <sz val="8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6">
    <xf numFmtId="0" fontId="0" fillId="0" borderId="0"/>
    <xf numFmtId="4" fontId="6" fillId="0" borderId="7">
      <alignment horizontal="right"/>
    </xf>
    <xf numFmtId="4" fontId="6" fillId="0" borderId="7">
      <alignment horizontal="right"/>
    </xf>
    <xf numFmtId="0" fontId="7" fillId="0" borderId="8">
      <alignment horizontal="left" vertical="top" wrapText="1"/>
    </xf>
    <xf numFmtId="0" fontId="8" fillId="0" borderId="0">
      <alignment vertical="top" wrapText="1"/>
    </xf>
    <xf numFmtId="0" fontId="9" fillId="0" borderId="0">
      <alignment vertical="top" wrapText="1"/>
    </xf>
    <xf numFmtId="0" fontId="11" fillId="0" borderId="0"/>
    <xf numFmtId="0" fontId="7" fillId="0" borderId="0">
      <alignment horizontal="left" vertical="top" wrapText="1"/>
    </xf>
    <xf numFmtId="0" fontId="7" fillId="0" borderId="0"/>
    <xf numFmtId="0" fontId="12" fillId="0" borderId="0">
      <alignment horizontal="center" wrapText="1"/>
    </xf>
    <xf numFmtId="0" fontId="12" fillId="0" borderId="0">
      <alignment horizontal="center"/>
    </xf>
    <xf numFmtId="0" fontId="7" fillId="0" borderId="0">
      <alignment wrapText="1"/>
    </xf>
    <xf numFmtId="0" fontId="7" fillId="0" borderId="0">
      <alignment horizontal="right"/>
    </xf>
    <xf numFmtId="0" fontId="7" fillId="0" borderId="9">
      <alignment horizontal="center" vertical="center" wrapText="1"/>
    </xf>
    <xf numFmtId="0" fontId="7" fillId="0" borderId="8">
      <alignment horizontal="center" vertical="center" shrinkToFit="1"/>
    </xf>
    <xf numFmtId="4" fontId="7" fillId="3" borderId="8">
      <alignment horizontal="right" vertical="top" shrinkToFit="1"/>
    </xf>
    <xf numFmtId="0" fontId="13" fillId="0" borderId="10">
      <alignment horizontal="left"/>
    </xf>
    <xf numFmtId="4" fontId="13" fillId="4" borderId="8">
      <alignment horizontal="right" vertical="top" shrinkToFit="1"/>
    </xf>
    <xf numFmtId="0" fontId="7" fillId="0" borderId="11"/>
    <xf numFmtId="0" fontId="7" fillId="0" borderId="0">
      <alignment horizontal="left" wrapText="1"/>
    </xf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5" borderId="0"/>
    <xf numFmtId="0" fontId="13" fillId="0" borderId="8">
      <alignment horizontal="left" vertical="top" wrapText="1"/>
    </xf>
    <xf numFmtId="0" fontId="7" fillId="5" borderId="0">
      <alignment horizontal="center"/>
    </xf>
    <xf numFmtId="4" fontId="7" fillId="0" borderId="8">
      <alignment horizontal="right" vertical="top" shrinkToFit="1"/>
    </xf>
    <xf numFmtId="4" fontId="7" fillId="0" borderId="0">
      <alignment horizontal="right" shrinkToFit="1"/>
    </xf>
    <xf numFmtId="0" fontId="10" fillId="0" borderId="0"/>
    <xf numFmtId="4" fontId="14" fillId="0" borderId="7">
      <alignment horizontal="right"/>
    </xf>
    <xf numFmtId="4" fontId="14" fillId="0" borderId="7">
      <alignment horizontal="right"/>
    </xf>
    <xf numFmtId="0" fontId="11" fillId="0" borderId="0"/>
    <xf numFmtId="0" fontId="11" fillId="0" borderId="0"/>
    <xf numFmtId="0" fontId="11" fillId="0" borderId="0"/>
  </cellStyleXfs>
  <cellXfs count="57">
    <xf numFmtId="0" fontId="0" fillId="0" borderId="0" xfId="0" applyBorder="1"/>
    <xf numFmtId="0" fontId="5" fillId="0" borderId="0" xfId="0" applyFont="1" applyBorder="1"/>
    <xf numFmtId="0" fontId="0" fillId="0" borderId="0" xfId="0" applyBorder="1"/>
    <xf numFmtId="0" fontId="0" fillId="0" borderId="0" xfId="0"/>
    <xf numFmtId="0" fontId="1" fillId="2" borderId="0" xfId="0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0" fontId="0" fillId="0" borderId="0" xfId="0" applyBorder="1"/>
    <xf numFmtId="4" fontId="4" fillId="2" borderId="1" xfId="0" applyNumberFormat="1" applyFont="1" applyFill="1" applyBorder="1" applyAlignment="1">
      <alignment horizontal="right" vertical="center"/>
    </xf>
    <xf numFmtId="0" fontId="0" fillId="0" borderId="0" xfId="0" applyBorder="1"/>
    <xf numFmtId="0" fontId="0" fillId="0" borderId="0" xfId="0" applyBorder="1"/>
    <xf numFmtId="0" fontId="3" fillId="0" borderId="0" xfId="0" applyFont="1" applyBorder="1" applyAlignment="1">
      <alignment horizontal="right" vertical="center"/>
    </xf>
    <xf numFmtId="0" fontId="0" fillId="0" borderId="0" xfId="0" applyBorder="1"/>
    <xf numFmtId="0" fontId="0" fillId="0" borderId="0" xfId="0" applyBorder="1"/>
    <xf numFmtId="49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/>
    </xf>
    <xf numFmtId="0" fontId="0" fillId="0" borderId="0" xfId="0" applyBorder="1"/>
    <xf numFmtId="4" fontId="3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0" fontId="0" fillId="0" borderId="0" xfId="0" applyBorder="1"/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/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</cellXfs>
  <cellStyles count="36">
    <cellStyle name="br" xfId="22"/>
    <cellStyle name="br 2" xfId="35"/>
    <cellStyle name="col" xfId="21"/>
    <cellStyle name="col 2" xfId="34"/>
    <cellStyle name="style0" xfId="23"/>
    <cellStyle name="td" xfId="24"/>
    <cellStyle name="tr" xfId="20"/>
    <cellStyle name="tr 2" xfId="33"/>
    <cellStyle name="xl105" xfId="1"/>
    <cellStyle name="xl105 2" xfId="31"/>
    <cellStyle name="xl21" xfId="25"/>
    <cellStyle name="xl22" xfId="13"/>
    <cellStyle name="xl23" xfId="14"/>
    <cellStyle name="xl24" xfId="16"/>
    <cellStyle name="xl25" xfId="18"/>
    <cellStyle name="xl26" xfId="7"/>
    <cellStyle name="xl27" xfId="9"/>
    <cellStyle name="xl28" xfId="10"/>
    <cellStyle name="xl29" xfId="11"/>
    <cellStyle name="xl30" xfId="12"/>
    <cellStyle name="xl31" xfId="17"/>
    <cellStyle name="xl32" xfId="8"/>
    <cellStyle name="xl33" xfId="19"/>
    <cellStyle name="xl34" xfId="3"/>
    <cellStyle name="xl35" xfId="26"/>
    <cellStyle name="xl36" xfId="15"/>
    <cellStyle name="xl37" xfId="27"/>
    <cellStyle name="xl38" xfId="28"/>
    <cellStyle name="xl39" xfId="29"/>
    <cellStyle name="xl96" xfId="2"/>
    <cellStyle name="xl96 2" xfId="32"/>
    <cellStyle name="Обычный" xfId="0" builtinId="0"/>
    <cellStyle name="Обычный 2" xfId="4"/>
    <cellStyle name="Обычный 2 2" xfId="6"/>
    <cellStyle name="Обычный 3" xfId="5"/>
    <cellStyle name="Обычный 3 2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5"/>
  <sheetViews>
    <sheetView tabSelected="1" view="pageBreakPreview" topLeftCell="A67" zoomScaleNormal="100" zoomScaleSheetLayoutView="100" workbookViewId="0">
      <selection activeCell="E85" sqref="E85"/>
    </sheetView>
  </sheetViews>
  <sheetFormatPr defaultRowHeight="14.4" x14ac:dyDescent="0.3"/>
  <cols>
    <col min="1" max="1" width="45.77734375" customWidth="1"/>
    <col min="2" max="2" width="6.88671875" customWidth="1"/>
    <col min="3" max="3" width="19.88671875" style="12" customWidth="1"/>
    <col min="4" max="4" width="19.88671875" style="15" customWidth="1"/>
    <col min="5" max="5" width="22.21875" style="15" customWidth="1"/>
    <col min="6" max="6" width="19.21875" customWidth="1"/>
  </cols>
  <sheetData>
    <row r="1" spans="1:6" x14ac:dyDescent="0.3">
      <c r="A1" s="29"/>
      <c r="B1" s="29"/>
      <c r="C1" s="29"/>
      <c r="D1" s="29"/>
      <c r="E1" s="29"/>
      <c r="F1" s="29"/>
    </row>
    <row r="2" spans="1:6" s="3" customFormat="1" ht="40.5" customHeight="1" x14ac:dyDescent="0.3">
      <c r="A2" s="38" t="s">
        <v>161</v>
      </c>
      <c r="B2" s="38"/>
      <c r="C2" s="38"/>
      <c r="D2" s="38"/>
      <c r="E2" s="38"/>
      <c r="F2" s="38"/>
    </row>
    <row r="3" spans="1:6" s="3" customFormat="1" ht="15.6" x14ac:dyDescent="0.3">
      <c r="A3" s="4"/>
      <c r="B3" s="4"/>
      <c r="C3" s="4"/>
      <c r="D3" s="4"/>
      <c r="E3" s="4"/>
      <c r="F3" s="16" t="s">
        <v>147</v>
      </c>
    </row>
    <row r="4" spans="1:6" s="3" customFormat="1" ht="28.5" customHeight="1" x14ac:dyDescent="0.3">
      <c r="A4" s="35" t="s">
        <v>144</v>
      </c>
      <c r="B4" s="35" t="s">
        <v>145</v>
      </c>
      <c r="C4" s="30" t="s">
        <v>162</v>
      </c>
      <c r="D4" s="30" t="s">
        <v>163</v>
      </c>
      <c r="E4" s="30" t="s">
        <v>164</v>
      </c>
      <c r="F4" s="30" t="s">
        <v>156</v>
      </c>
    </row>
    <row r="5" spans="1:6" s="3" customFormat="1" ht="27.6" customHeight="1" x14ac:dyDescent="0.3">
      <c r="A5" s="36"/>
      <c r="B5" s="36"/>
      <c r="C5" s="31"/>
      <c r="D5" s="31"/>
      <c r="E5" s="31"/>
      <c r="F5" s="31"/>
    </row>
    <row r="6" spans="1:6" s="3" customFormat="1" ht="31.5" customHeight="1" x14ac:dyDescent="0.3">
      <c r="A6" s="37"/>
      <c r="B6" s="37"/>
      <c r="C6" s="32"/>
      <c r="D6" s="32"/>
      <c r="E6" s="32"/>
      <c r="F6" s="32"/>
    </row>
    <row r="7" spans="1:6" ht="15.6" x14ac:dyDescent="0.3">
      <c r="A7" s="8" t="s">
        <v>100</v>
      </c>
      <c r="B7" s="9" t="s">
        <v>6</v>
      </c>
      <c r="C7" s="5">
        <f>C8+C9+C10+C11+C12+C13+C14+C15</f>
        <v>2780092787.6400003</v>
      </c>
      <c r="D7" s="5">
        <f t="shared" ref="D7:E7" si="0">D8+D9+D10+D11+D12+D13+D14+D15</f>
        <v>3678532410.1100001</v>
      </c>
      <c r="E7" s="5">
        <f t="shared" si="0"/>
        <v>-1007999664.46</v>
      </c>
      <c r="F7" s="5">
        <f>C7+D7+E7</f>
        <v>5450625533.29</v>
      </c>
    </row>
    <row r="8" spans="1:6" ht="46.8" x14ac:dyDescent="0.3">
      <c r="A8" s="7" t="s">
        <v>134</v>
      </c>
      <c r="B8" s="10" t="s">
        <v>41</v>
      </c>
      <c r="C8" s="39">
        <v>7713701</v>
      </c>
      <c r="D8" s="11"/>
      <c r="E8" s="11"/>
      <c r="F8" s="11">
        <f t="shared" ref="F8:F72" si="1">C8+D8+E8</f>
        <v>7713701</v>
      </c>
    </row>
    <row r="9" spans="1:6" ht="62.4" x14ac:dyDescent="0.3">
      <c r="A9" s="7" t="s">
        <v>89</v>
      </c>
      <c r="B9" s="10" t="s">
        <v>54</v>
      </c>
      <c r="C9" s="39">
        <v>187028665</v>
      </c>
      <c r="D9" s="11"/>
      <c r="E9" s="11"/>
      <c r="F9" s="11">
        <f t="shared" si="1"/>
        <v>187028665</v>
      </c>
    </row>
    <row r="10" spans="1:6" ht="78" x14ac:dyDescent="0.3">
      <c r="A10" s="7" t="s">
        <v>18</v>
      </c>
      <c r="B10" s="10" t="s">
        <v>71</v>
      </c>
      <c r="C10" s="39">
        <v>361705966</v>
      </c>
      <c r="D10" s="11"/>
      <c r="E10" s="11">
        <v>49798597</v>
      </c>
      <c r="F10" s="11">
        <f t="shared" si="1"/>
        <v>411504563</v>
      </c>
    </row>
    <row r="11" spans="1:6" ht="21" customHeight="1" x14ac:dyDescent="0.3">
      <c r="A11" s="7" t="s">
        <v>30</v>
      </c>
      <c r="B11" s="10" t="s">
        <v>87</v>
      </c>
      <c r="C11" s="39">
        <v>348061681</v>
      </c>
      <c r="D11" s="11">
        <v>24438440.239999998</v>
      </c>
      <c r="E11" s="11">
        <v>5208904.75</v>
      </c>
      <c r="F11" s="11">
        <f t="shared" si="1"/>
        <v>377709025.99000001</v>
      </c>
    </row>
    <row r="12" spans="1:6" ht="62.4" x14ac:dyDescent="0.3">
      <c r="A12" s="7" t="s">
        <v>80</v>
      </c>
      <c r="B12" s="10" t="s">
        <v>104</v>
      </c>
      <c r="C12" s="39">
        <v>162499241</v>
      </c>
      <c r="D12" s="11">
        <v>-7476286</v>
      </c>
      <c r="E12" s="11">
        <v>2553489.88</v>
      </c>
      <c r="F12" s="11">
        <f t="shared" si="1"/>
        <v>157576444.88</v>
      </c>
    </row>
    <row r="13" spans="1:6" ht="31.2" x14ac:dyDescent="0.3">
      <c r="A13" s="7" t="s">
        <v>11</v>
      </c>
      <c r="B13" s="10" t="s">
        <v>117</v>
      </c>
      <c r="C13" s="39">
        <v>306827039</v>
      </c>
      <c r="D13" s="11"/>
      <c r="E13" s="11"/>
      <c r="F13" s="11">
        <f t="shared" si="1"/>
        <v>306827039</v>
      </c>
    </row>
    <row r="14" spans="1:6" ht="20.399999999999999" customHeight="1" x14ac:dyDescent="0.3">
      <c r="A14" s="7" t="s">
        <v>141</v>
      </c>
      <c r="B14" s="10" t="s">
        <v>122</v>
      </c>
      <c r="C14" s="39">
        <v>270000000</v>
      </c>
      <c r="D14" s="11">
        <v>171688002.18000001</v>
      </c>
      <c r="E14" s="11">
        <v>-130768174.58</v>
      </c>
      <c r="F14" s="11">
        <f t="shared" si="1"/>
        <v>310919827.60000002</v>
      </c>
    </row>
    <row r="15" spans="1:6" ht="21" customHeight="1" x14ac:dyDescent="0.3">
      <c r="A15" s="7" t="s">
        <v>97</v>
      </c>
      <c r="B15" s="10" t="s">
        <v>9</v>
      </c>
      <c r="C15" s="39">
        <v>1136256494.6400001</v>
      </c>
      <c r="D15" s="11">
        <v>3489882253.6900001</v>
      </c>
      <c r="E15" s="11">
        <v>-934792481.50999999</v>
      </c>
      <c r="F15" s="11">
        <f t="shared" si="1"/>
        <v>3691346266.8199997</v>
      </c>
    </row>
    <row r="16" spans="1:6" ht="21" customHeight="1" x14ac:dyDescent="0.3">
      <c r="A16" s="8" t="s">
        <v>130</v>
      </c>
      <c r="B16" s="9" t="s">
        <v>131</v>
      </c>
      <c r="C16" s="5">
        <f>C17+C18</f>
        <v>201685914.93000001</v>
      </c>
      <c r="D16" s="5">
        <f>D17+D18+D19</f>
        <v>3350478169.25</v>
      </c>
      <c r="E16" s="27">
        <f t="shared" ref="E16:F16" si="2">E17+E18+E19</f>
        <v>1576037286.1500001</v>
      </c>
      <c r="F16" s="27">
        <f t="shared" si="2"/>
        <v>5128201370.3299999</v>
      </c>
    </row>
    <row r="17" spans="1:6" ht="21" customHeight="1" x14ac:dyDescent="0.3">
      <c r="A17" s="7" t="s">
        <v>128</v>
      </c>
      <c r="B17" s="10" t="s">
        <v>27</v>
      </c>
      <c r="C17" s="40">
        <v>45813700</v>
      </c>
      <c r="D17" s="11"/>
      <c r="E17" s="11">
        <v>61200</v>
      </c>
      <c r="F17" s="11">
        <f t="shared" si="1"/>
        <v>45874900</v>
      </c>
    </row>
    <row r="18" spans="1:6" ht="21.6" customHeight="1" x14ac:dyDescent="0.3">
      <c r="A18" s="7" t="s">
        <v>25</v>
      </c>
      <c r="B18" s="10" t="s">
        <v>48</v>
      </c>
      <c r="C18" s="40">
        <v>155872214.93000001</v>
      </c>
      <c r="D18" s="11">
        <v>412697</v>
      </c>
      <c r="E18" s="11">
        <v>-4023913.85</v>
      </c>
      <c r="F18" s="11">
        <f t="shared" si="1"/>
        <v>152260998.08000001</v>
      </c>
    </row>
    <row r="19" spans="1:6" s="18" customFormat="1" ht="31.2" x14ac:dyDescent="0.3">
      <c r="A19" s="21" t="s">
        <v>158</v>
      </c>
      <c r="B19" s="19" t="s">
        <v>157</v>
      </c>
      <c r="C19" s="40">
        <v>0</v>
      </c>
      <c r="D19" s="20">
        <v>3350065472.25</v>
      </c>
      <c r="E19" s="20">
        <v>1580000000</v>
      </c>
      <c r="F19" s="28">
        <f t="shared" si="1"/>
        <v>4930065472.25</v>
      </c>
    </row>
    <row r="20" spans="1:6" ht="46.8" x14ac:dyDescent="0.3">
      <c r="A20" s="8" t="s">
        <v>22</v>
      </c>
      <c r="B20" s="9" t="s">
        <v>103</v>
      </c>
      <c r="C20" s="5">
        <f>C21+C22+C23+C24</f>
        <v>1196616700</v>
      </c>
      <c r="D20" s="5">
        <f>D21+D22+D23+D24</f>
        <v>338432692.31999999</v>
      </c>
      <c r="E20" s="5">
        <f>E21+E22+E23+E24</f>
        <v>10855336.68</v>
      </c>
      <c r="F20" s="5">
        <f t="shared" si="1"/>
        <v>1545904729</v>
      </c>
    </row>
    <row r="21" spans="1:6" s="17" customFormat="1" ht="15.6" x14ac:dyDescent="0.3">
      <c r="A21" s="7" t="s">
        <v>154</v>
      </c>
      <c r="B21" s="10" t="s">
        <v>155</v>
      </c>
      <c r="C21" s="41">
        <v>240000</v>
      </c>
      <c r="D21" s="11"/>
      <c r="E21" s="11">
        <v>5915114</v>
      </c>
      <c r="F21" s="11">
        <f t="shared" si="1"/>
        <v>6155114</v>
      </c>
    </row>
    <row r="22" spans="1:6" ht="62.4" x14ac:dyDescent="0.3">
      <c r="A22" s="7" t="s">
        <v>153</v>
      </c>
      <c r="B22" s="10" t="s">
        <v>51</v>
      </c>
      <c r="C22" s="41">
        <v>738675258</v>
      </c>
      <c r="D22" s="11">
        <v>105009428.31</v>
      </c>
      <c r="E22" s="11">
        <v>5532565</v>
      </c>
      <c r="F22" s="11">
        <f t="shared" si="1"/>
        <v>849217251.30999994</v>
      </c>
    </row>
    <row r="23" spans="1:6" ht="21" customHeight="1" x14ac:dyDescent="0.3">
      <c r="A23" s="7" t="s">
        <v>84</v>
      </c>
      <c r="B23" s="10" t="s">
        <v>69</v>
      </c>
      <c r="C23" s="41">
        <v>2200000</v>
      </c>
      <c r="D23" s="11"/>
      <c r="E23" s="11"/>
      <c r="F23" s="11">
        <f t="shared" si="1"/>
        <v>2200000</v>
      </c>
    </row>
    <row r="24" spans="1:6" ht="46.8" x14ac:dyDescent="0.3">
      <c r="A24" s="7" t="s">
        <v>113</v>
      </c>
      <c r="B24" s="10" t="s">
        <v>111</v>
      </c>
      <c r="C24" s="41">
        <v>455501442</v>
      </c>
      <c r="D24" s="11">
        <v>233423264.00999999</v>
      </c>
      <c r="E24" s="11">
        <v>-592342.31999999995</v>
      </c>
      <c r="F24" s="11">
        <f t="shared" si="1"/>
        <v>688332363.68999994</v>
      </c>
    </row>
    <row r="25" spans="1:6" ht="21" customHeight="1" x14ac:dyDescent="0.3">
      <c r="A25" s="8" t="s">
        <v>132</v>
      </c>
      <c r="B25" s="9" t="s">
        <v>73</v>
      </c>
      <c r="C25" s="5">
        <f>SUM(C26:C35)</f>
        <v>20239453270.990002</v>
      </c>
      <c r="D25" s="27">
        <f>SUM(D26:D35)</f>
        <v>3424130280.29</v>
      </c>
      <c r="E25" s="27">
        <f>SUM(E26:E35)</f>
        <v>506054711.25000012</v>
      </c>
      <c r="F25" s="5">
        <f t="shared" si="1"/>
        <v>24169638262.530003</v>
      </c>
    </row>
    <row r="26" spans="1:6" ht="21" customHeight="1" x14ac:dyDescent="0.3">
      <c r="A26" s="7" t="s">
        <v>108</v>
      </c>
      <c r="B26" s="10" t="s">
        <v>85</v>
      </c>
      <c r="C26" s="42">
        <v>307148970.99000001</v>
      </c>
      <c r="D26" s="11"/>
      <c r="E26" s="11">
        <v>1107884.5900000001</v>
      </c>
      <c r="F26" s="11">
        <f t="shared" si="1"/>
        <v>308256855.57999998</v>
      </c>
    </row>
    <row r="27" spans="1:6" s="22" customFormat="1" ht="21" customHeight="1" x14ac:dyDescent="0.3">
      <c r="A27" s="25" t="s">
        <v>159</v>
      </c>
      <c r="B27" s="26" t="s">
        <v>160</v>
      </c>
      <c r="C27" s="42">
        <v>35800000</v>
      </c>
      <c r="D27" s="23">
        <v>1425000000</v>
      </c>
      <c r="E27" s="23">
        <v>-10800000</v>
      </c>
      <c r="F27" s="28">
        <f t="shared" si="1"/>
        <v>1450000000</v>
      </c>
    </row>
    <row r="28" spans="1:6" ht="21" customHeight="1" x14ac:dyDescent="0.3">
      <c r="A28" s="7" t="s">
        <v>38</v>
      </c>
      <c r="B28" s="10" t="s">
        <v>140</v>
      </c>
      <c r="C28" s="43">
        <v>700000</v>
      </c>
      <c r="D28" s="11">
        <v>491400</v>
      </c>
      <c r="E28" s="11"/>
      <c r="F28" s="11">
        <f t="shared" si="1"/>
        <v>1191400</v>
      </c>
    </row>
    <row r="29" spans="1:6" ht="21" customHeight="1" x14ac:dyDescent="0.3">
      <c r="A29" s="7" t="s">
        <v>56</v>
      </c>
      <c r="B29" s="10" t="s">
        <v>2</v>
      </c>
      <c r="C29" s="42">
        <v>7613678386.4899998</v>
      </c>
      <c r="D29" s="11">
        <v>60187360.079999998</v>
      </c>
      <c r="E29" s="11">
        <v>78640754.510000005</v>
      </c>
      <c r="F29" s="11">
        <f t="shared" si="1"/>
        <v>7752506501.0799999</v>
      </c>
    </row>
    <row r="30" spans="1:6" ht="21" customHeight="1" x14ac:dyDescent="0.3">
      <c r="A30" s="7" t="s">
        <v>95</v>
      </c>
      <c r="B30" s="10" t="s">
        <v>16</v>
      </c>
      <c r="C30" s="42">
        <v>5743000</v>
      </c>
      <c r="D30" s="11"/>
      <c r="E30" s="11">
        <v>-186000</v>
      </c>
      <c r="F30" s="11">
        <f t="shared" si="1"/>
        <v>5557000</v>
      </c>
    </row>
    <row r="31" spans="1:6" ht="21" customHeight="1" x14ac:dyDescent="0.3">
      <c r="A31" s="7" t="s">
        <v>118</v>
      </c>
      <c r="B31" s="10" t="s">
        <v>37</v>
      </c>
      <c r="C31" s="44">
        <v>727139917</v>
      </c>
      <c r="D31" s="11">
        <v>16702500</v>
      </c>
      <c r="E31" s="11">
        <v>662088</v>
      </c>
      <c r="F31" s="11">
        <f t="shared" si="1"/>
        <v>744504505</v>
      </c>
    </row>
    <row r="32" spans="1:6" ht="21" customHeight="1" x14ac:dyDescent="0.3">
      <c r="A32" s="7" t="s">
        <v>35</v>
      </c>
      <c r="B32" s="10" t="s">
        <v>55</v>
      </c>
      <c r="C32" s="44">
        <v>2825976532.3299999</v>
      </c>
      <c r="D32" s="11">
        <v>336910196.56</v>
      </c>
      <c r="E32" s="11">
        <v>-553519857.53999996</v>
      </c>
      <c r="F32" s="11">
        <f t="shared" si="1"/>
        <v>2609366871.3499999</v>
      </c>
    </row>
    <row r="33" spans="1:6" ht="21" customHeight="1" x14ac:dyDescent="0.3">
      <c r="A33" s="7" t="s">
        <v>124</v>
      </c>
      <c r="B33" s="10" t="s">
        <v>66</v>
      </c>
      <c r="C33" s="44">
        <v>7741063454.21</v>
      </c>
      <c r="D33" s="11">
        <v>1553558016.25</v>
      </c>
      <c r="E33" s="11">
        <v>1054698546.6900001</v>
      </c>
      <c r="F33" s="11">
        <f t="shared" si="1"/>
        <v>10349320017.15</v>
      </c>
    </row>
    <row r="34" spans="1:6" ht="21" customHeight="1" x14ac:dyDescent="0.3">
      <c r="A34" s="7" t="s">
        <v>29</v>
      </c>
      <c r="B34" s="10" t="s">
        <v>23</v>
      </c>
      <c r="C34" s="44">
        <v>61037082</v>
      </c>
      <c r="D34" s="11"/>
      <c r="E34" s="11">
        <v>-1456000</v>
      </c>
      <c r="F34" s="11">
        <f t="shared" si="1"/>
        <v>59581082</v>
      </c>
    </row>
    <row r="35" spans="1:6" ht="31.2" x14ac:dyDescent="0.3">
      <c r="A35" s="7" t="s">
        <v>10</v>
      </c>
      <c r="B35" s="10" t="s">
        <v>57</v>
      </c>
      <c r="C35" s="45">
        <v>921165927.97000003</v>
      </c>
      <c r="D35" s="11">
        <v>31280807.399999999</v>
      </c>
      <c r="E35" s="11">
        <v>-63092705</v>
      </c>
      <c r="F35" s="11">
        <f t="shared" si="1"/>
        <v>889354030.37</v>
      </c>
    </row>
    <row r="36" spans="1:6" ht="31.2" x14ac:dyDescent="0.3">
      <c r="A36" s="8" t="s">
        <v>129</v>
      </c>
      <c r="B36" s="9" t="s">
        <v>45</v>
      </c>
      <c r="C36" s="24">
        <f>C37+C38+C39+C40</f>
        <v>1431296404.47</v>
      </c>
      <c r="D36" s="5">
        <f t="shared" ref="D36:E36" si="3">D37+D38+D39+D40</f>
        <v>762836192.96000004</v>
      </c>
      <c r="E36" s="5">
        <f t="shared" si="3"/>
        <v>207596777.58000004</v>
      </c>
      <c r="F36" s="5">
        <f t="shared" si="1"/>
        <v>2401729375.0100002</v>
      </c>
    </row>
    <row r="37" spans="1:6" ht="21" customHeight="1" x14ac:dyDescent="0.3">
      <c r="A37" s="7" t="s">
        <v>8</v>
      </c>
      <c r="B37" s="10" t="s">
        <v>63</v>
      </c>
      <c r="C37" s="46">
        <v>75870376.909999996</v>
      </c>
      <c r="D37" s="11">
        <v>142114783.52000001</v>
      </c>
      <c r="E37" s="11">
        <v>21561782.710000001</v>
      </c>
      <c r="F37" s="11">
        <f t="shared" si="1"/>
        <v>239546943.14000002</v>
      </c>
    </row>
    <row r="38" spans="1:6" ht="21" customHeight="1" x14ac:dyDescent="0.3">
      <c r="A38" s="7" t="s">
        <v>49</v>
      </c>
      <c r="B38" s="10" t="s">
        <v>77</v>
      </c>
      <c r="C38" s="46">
        <v>320017311.57999998</v>
      </c>
      <c r="D38" s="11">
        <v>218956697.43000001</v>
      </c>
      <c r="E38" s="11">
        <v>184325463.33000001</v>
      </c>
      <c r="F38" s="11">
        <f t="shared" si="1"/>
        <v>723299472.34000003</v>
      </c>
    </row>
    <row r="39" spans="1:6" ht="21" customHeight="1" x14ac:dyDescent="0.3">
      <c r="A39" s="7" t="s">
        <v>59</v>
      </c>
      <c r="B39" s="10" t="s">
        <v>91</v>
      </c>
      <c r="C39" s="46">
        <v>699915731.51999998</v>
      </c>
      <c r="D39" s="11"/>
      <c r="E39" s="11">
        <v>-175353.54</v>
      </c>
      <c r="F39" s="11">
        <f t="shared" si="1"/>
        <v>699740377.98000002</v>
      </c>
    </row>
    <row r="40" spans="1:6" ht="31.2" x14ac:dyDescent="0.3">
      <c r="A40" s="7" t="s">
        <v>3</v>
      </c>
      <c r="B40" s="10" t="s">
        <v>126</v>
      </c>
      <c r="C40" s="46">
        <v>335492984.45999998</v>
      </c>
      <c r="D40" s="11">
        <v>401764712.00999999</v>
      </c>
      <c r="E40" s="11">
        <v>1884885.08</v>
      </c>
      <c r="F40" s="11">
        <f t="shared" si="1"/>
        <v>739142581.55000007</v>
      </c>
    </row>
    <row r="41" spans="1:6" ht="21" customHeight="1" x14ac:dyDescent="0.3">
      <c r="A41" s="8" t="s">
        <v>139</v>
      </c>
      <c r="B41" s="9" t="s">
        <v>17</v>
      </c>
      <c r="C41" s="5">
        <f>C42+C43+C44+C45</f>
        <v>1480586191</v>
      </c>
      <c r="D41" s="5">
        <f t="shared" ref="D41:E41" si="4">D42+D43+D44+D45</f>
        <v>44893732.210000001</v>
      </c>
      <c r="E41" s="5">
        <f t="shared" si="4"/>
        <v>99701100.819999993</v>
      </c>
      <c r="F41" s="5">
        <f t="shared" si="1"/>
        <v>1625181024.03</v>
      </c>
    </row>
    <row r="42" spans="1:6" s="14" customFormat="1" ht="21" customHeight="1" x14ac:dyDescent="0.3">
      <c r="A42" s="7" t="s">
        <v>152</v>
      </c>
      <c r="B42" s="10" t="s">
        <v>151</v>
      </c>
      <c r="C42" s="47">
        <v>538050</v>
      </c>
      <c r="D42" s="11"/>
      <c r="E42" s="11"/>
      <c r="F42" s="11">
        <f t="shared" si="1"/>
        <v>538050</v>
      </c>
    </row>
    <row r="43" spans="1:6" ht="31.2" x14ac:dyDescent="0.3">
      <c r="A43" s="7" t="s">
        <v>50</v>
      </c>
      <c r="B43" s="10" t="s">
        <v>67</v>
      </c>
      <c r="C43" s="47">
        <v>59000</v>
      </c>
      <c r="D43" s="11"/>
      <c r="E43" s="11"/>
      <c r="F43" s="11">
        <f t="shared" si="1"/>
        <v>59000</v>
      </c>
    </row>
    <row r="44" spans="1:6" ht="31.2" x14ac:dyDescent="0.3">
      <c r="A44" s="7" t="s">
        <v>110</v>
      </c>
      <c r="B44" s="10" t="s">
        <v>81</v>
      </c>
      <c r="C44" s="47">
        <v>650000</v>
      </c>
      <c r="D44" s="11"/>
      <c r="E44" s="11">
        <v>2865500</v>
      </c>
      <c r="F44" s="11">
        <f t="shared" si="1"/>
        <v>3515500</v>
      </c>
    </row>
    <row r="45" spans="1:6" ht="31.2" x14ac:dyDescent="0.3">
      <c r="A45" s="7" t="s">
        <v>12</v>
      </c>
      <c r="B45" s="10" t="s">
        <v>96</v>
      </c>
      <c r="C45" s="47">
        <v>1479339141</v>
      </c>
      <c r="D45" s="11">
        <v>44893732.210000001</v>
      </c>
      <c r="E45" s="11">
        <v>96835600.819999993</v>
      </c>
      <c r="F45" s="11">
        <f t="shared" si="1"/>
        <v>1621068474.03</v>
      </c>
    </row>
    <row r="46" spans="1:6" ht="21" customHeight="1" x14ac:dyDescent="0.3">
      <c r="A46" s="8" t="s">
        <v>137</v>
      </c>
      <c r="B46" s="9" t="s">
        <v>138</v>
      </c>
      <c r="C46" s="5">
        <f>C47+C48+C49+C50+C51+C52+C53</f>
        <v>22781803077.879997</v>
      </c>
      <c r="D46" s="5">
        <f t="shared" ref="D46:E46" si="5">D47+D48+D49+D50+D51+D52+D53</f>
        <v>1346642212.1999998</v>
      </c>
      <c r="E46" s="5">
        <f t="shared" si="5"/>
        <v>2112681304.1600001</v>
      </c>
      <c r="F46" s="5">
        <f t="shared" si="1"/>
        <v>26241126594.239998</v>
      </c>
    </row>
    <row r="47" spans="1:6" ht="21" customHeight="1" x14ac:dyDescent="0.3">
      <c r="A47" s="7" t="s">
        <v>105</v>
      </c>
      <c r="B47" s="10" t="s">
        <v>5</v>
      </c>
      <c r="C47" s="48">
        <v>0</v>
      </c>
      <c r="D47" s="11"/>
      <c r="E47" s="11">
        <v>102435801.69</v>
      </c>
      <c r="F47" s="11">
        <f t="shared" si="1"/>
        <v>102435801.69</v>
      </c>
    </row>
    <row r="48" spans="1:6" ht="21" customHeight="1" x14ac:dyDescent="0.3">
      <c r="A48" s="7" t="s">
        <v>83</v>
      </c>
      <c r="B48" s="10" t="s">
        <v>21</v>
      </c>
      <c r="C48" s="48">
        <v>6129622671.6499996</v>
      </c>
      <c r="D48" s="11">
        <v>675127681.76999998</v>
      </c>
      <c r="E48" s="11">
        <v>450977795.13999999</v>
      </c>
      <c r="F48" s="11">
        <f t="shared" si="1"/>
        <v>7255728148.5600004</v>
      </c>
    </row>
    <row r="49" spans="1:6" ht="21" customHeight="1" x14ac:dyDescent="0.3">
      <c r="A49" s="7" t="s">
        <v>148</v>
      </c>
      <c r="B49" s="10" t="s">
        <v>36</v>
      </c>
      <c r="C49" s="48">
        <v>654622171.72000003</v>
      </c>
      <c r="D49" s="11">
        <v>103287304.77</v>
      </c>
      <c r="E49" s="11">
        <v>23309770</v>
      </c>
      <c r="F49" s="11">
        <f t="shared" si="1"/>
        <v>781219246.49000001</v>
      </c>
    </row>
    <row r="50" spans="1:6" ht="21.6" customHeight="1" x14ac:dyDescent="0.3">
      <c r="A50" s="7" t="s">
        <v>19</v>
      </c>
      <c r="B50" s="10" t="s">
        <v>53</v>
      </c>
      <c r="C50" s="49">
        <v>2486311762.27</v>
      </c>
      <c r="D50" s="11">
        <v>14670213.99</v>
      </c>
      <c r="E50" s="11">
        <v>73595358.370000005</v>
      </c>
      <c r="F50" s="11">
        <f t="shared" si="1"/>
        <v>2574577334.6299996</v>
      </c>
    </row>
    <row r="51" spans="1:6" ht="31.2" x14ac:dyDescent="0.3">
      <c r="A51" s="7" t="s">
        <v>43</v>
      </c>
      <c r="B51" s="10" t="s">
        <v>70</v>
      </c>
      <c r="C51" s="49">
        <v>65180002.979999997</v>
      </c>
      <c r="D51" s="11"/>
      <c r="E51" s="11">
        <v>3740310.96</v>
      </c>
      <c r="F51" s="11">
        <f t="shared" si="1"/>
        <v>68920313.939999998</v>
      </c>
    </row>
    <row r="52" spans="1:6" ht="21" customHeight="1" x14ac:dyDescent="0.3">
      <c r="A52" s="7" t="s">
        <v>150</v>
      </c>
      <c r="B52" s="10" t="s">
        <v>99</v>
      </c>
      <c r="C52" s="49">
        <v>47453697.07</v>
      </c>
      <c r="D52" s="11"/>
      <c r="E52" s="11">
        <v>-260488.93</v>
      </c>
      <c r="F52" s="11">
        <f t="shared" si="1"/>
        <v>47193208.140000001</v>
      </c>
    </row>
    <row r="53" spans="1:6" ht="21" customHeight="1" x14ac:dyDescent="0.3">
      <c r="A53" s="7" t="s">
        <v>39</v>
      </c>
      <c r="B53" s="10" t="s">
        <v>135</v>
      </c>
      <c r="C53" s="49">
        <v>13398612772.190001</v>
      </c>
      <c r="D53" s="11">
        <v>553557011.66999996</v>
      </c>
      <c r="E53" s="11">
        <v>1458882756.9300001</v>
      </c>
      <c r="F53" s="11">
        <f t="shared" si="1"/>
        <v>15411052540.790001</v>
      </c>
    </row>
    <row r="54" spans="1:6" ht="21" customHeight="1" x14ac:dyDescent="0.3">
      <c r="A54" s="8" t="s">
        <v>34</v>
      </c>
      <c r="B54" s="9" t="s">
        <v>109</v>
      </c>
      <c r="C54" s="5">
        <f>C55+C56</f>
        <v>1572821931.7</v>
      </c>
      <c r="D54" s="5">
        <f t="shared" ref="D54:E54" si="6">D55+D56</f>
        <v>180638958.87</v>
      </c>
      <c r="E54" s="5">
        <f t="shared" si="6"/>
        <v>-83742773.629999995</v>
      </c>
      <c r="F54" s="5">
        <f t="shared" si="1"/>
        <v>1669718116.9400001</v>
      </c>
    </row>
    <row r="55" spans="1:6" ht="21" customHeight="1" x14ac:dyDescent="0.3">
      <c r="A55" s="7" t="s">
        <v>72</v>
      </c>
      <c r="B55" s="10" t="s">
        <v>125</v>
      </c>
      <c r="C55" s="50">
        <v>1529493960.7</v>
      </c>
      <c r="D55" s="11">
        <v>180426458.87</v>
      </c>
      <c r="E55" s="11">
        <v>-92124335.629999995</v>
      </c>
      <c r="F55" s="11">
        <f t="shared" si="1"/>
        <v>1617796083.9400001</v>
      </c>
    </row>
    <row r="56" spans="1:6" ht="31.2" x14ac:dyDescent="0.3">
      <c r="A56" s="7" t="s">
        <v>60</v>
      </c>
      <c r="B56" s="10" t="s">
        <v>26</v>
      </c>
      <c r="C56" s="50">
        <v>43327971</v>
      </c>
      <c r="D56" s="11">
        <v>212500</v>
      </c>
      <c r="E56" s="11">
        <v>8381562</v>
      </c>
      <c r="F56" s="11">
        <f t="shared" si="1"/>
        <v>51922033</v>
      </c>
    </row>
    <row r="57" spans="1:6" ht="21" customHeight="1" x14ac:dyDescent="0.3">
      <c r="A57" s="8" t="s">
        <v>58</v>
      </c>
      <c r="B57" s="9" t="s">
        <v>79</v>
      </c>
      <c r="C57" s="5">
        <f>C58+C59+C60+C61+C62+C63</f>
        <v>8262346879.0500002</v>
      </c>
      <c r="D57" s="5">
        <f t="shared" ref="D57:E57" si="7">D58+D59+D60+D61+D62+D63</f>
        <v>1654283325.1600001</v>
      </c>
      <c r="E57" s="5">
        <f t="shared" si="7"/>
        <v>1486077861.51</v>
      </c>
      <c r="F57" s="5">
        <f t="shared" si="1"/>
        <v>11402708065.720001</v>
      </c>
    </row>
    <row r="58" spans="1:6" s="2" customFormat="1" ht="21" customHeight="1" x14ac:dyDescent="0.3">
      <c r="A58" s="7" t="s">
        <v>47</v>
      </c>
      <c r="B58" s="10" t="s">
        <v>101</v>
      </c>
      <c r="C58" s="50">
        <v>3299210072.8800001</v>
      </c>
      <c r="D58" s="11">
        <v>754735693.13999999</v>
      </c>
      <c r="E58" s="11">
        <v>683977367.89999998</v>
      </c>
      <c r="F58" s="11">
        <f t="shared" si="1"/>
        <v>4737923133.9200001</v>
      </c>
    </row>
    <row r="59" spans="1:6" s="6" customFormat="1" ht="21" customHeight="1" x14ac:dyDescent="0.3">
      <c r="A59" s="7" t="s">
        <v>88</v>
      </c>
      <c r="B59" s="10" t="s">
        <v>114</v>
      </c>
      <c r="C59" s="51">
        <v>3968774264.8600001</v>
      </c>
      <c r="D59" s="11">
        <v>565926596.83000004</v>
      </c>
      <c r="E59" s="11">
        <v>647464588.35000002</v>
      </c>
      <c r="F59" s="11">
        <f t="shared" si="1"/>
        <v>5182165450.0400009</v>
      </c>
    </row>
    <row r="60" spans="1:6" ht="21" customHeight="1" x14ac:dyDescent="0.3">
      <c r="A60" s="7" t="s">
        <v>93</v>
      </c>
      <c r="B60" s="10" t="s">
        <v>0</v>
      </c>
      <c r="C60" s="51">
        <v>112512113.34999999</v>
      </c>
      <c r="D60" s="11">
        <v>99998527.670000002</v>
      </c>
      <c r="E60" s="11">
        <v>10998713.85</v>
      </c>
      <c r="F60" s="11">
        <f t="shared" si="1"/>
        <v>223509354.86999997</v>
      </c>
    </row>
    <row r="61" spans="1:6" ht="21" customHeight="1" x14ac:dyDescent="0.3">
      <c r="A61" s="7" t="s">
        <v>120</v>
      </c>
      <c r="B61" s="10" t="s">
        <v>14</v>
      </c>
      <c r="C61" s="51">
        <v>168291742.27000001</v>
      </c>
      <c r="D61" s="11">
        <v>1166700</v>
      </c>
      <c r="E61" s="11">
        <v>2639106.41</v>
      </c>
      <c r="F61" s="11">
        <f t="shared" si="1"/>
        <v>172097548.68000001</v>
      </c>
    </row>
    <row r="62" spans="1:6" ht="46.8" x14ac:dyDescent="0.3">
      <c r="A62" s="7" t="s">
        <v>4</v>
      </c>
      <c r="B62" s="10" t="s">
        <v>31</v>
      </c>
      <c r="C62" s="51">
        <v>194559330</v>
      </c>
      <c r="D62" s="11"/>
      <c r="E62" s="11"/>
      <c r="F62" s="11">
        <f t="shared" si="1"/>
        <v>194559330</v>
      </c>
    </row>
    <row r="63" spans="1:6" ht="21" customHeight="1" x14ac:dyDescent="0.3">
      <c r="A63" s="7" t="s">
        <v>46</v>
      </c>
      <c r="B63" s="10" t="s">
        <v>76</v>
      </c>
      <c r="C63" s="51">
        <v>518999355.69</v>
      </c>
      <c r="D63" s="11">
        <v>232455807.52000001</v>
      </c>
      <c r="E63" s="11">
        <v>140998085</v>
      </c>
      <c r="F63" s="11">
        <f t="shared" si="1"/>
        <v>892453248.21000004</v>
      </c>
    </row>
    <row r="64" spans="1:6" ht="21" customHeight="1" x14ac:dyDescent="0.3">
      <c r="A64" s="8" t="s">
        <v>61</v>
      </c>
      <c r="B64" s="9" t="s">
        <v>13</v>
      </c>
      <c r="C64" s="5">
        <f>C65+C66+C67+C68+C69</f>
        <v>19377381140.209999</v>
      </c>
      <c r="D64" s="5">
        <f t="shared" ref="D64:E64" si="8">D65+D66+D67+D68+D69</f>
        <v>1292781232.6199999</v>
      </c>
      <c r="E64" s="5">
        <f t="shared" si="8"/>
        <v>222510856.14999998</v>
      </c>
      <c r="F64" s="5">
        <f t="shared" si="1"/>
        <v>20892673228.98</v>
      </c>
    </row>
    <row r="65" spans="1:6" s="1" customFormat="1" ht="21" customHeight="1" x14ac:dyDescent="0.3">
      <c r="A65" s="7" t="s">
        <v>112</v>
      </c>
      <c r="B65" s="10" t="s">
        <v>24</v>
      </c>
      <c r="C65" s="52">
        <v>190302935.02000001</v>
      </c>
      <c r="D65" s="11"/>
      <c r="E65" s="11">
        <v>1800000</v>
      </c>
      <c r="F65" s="11">
        <f t="shared" si="1"/>
        <v>192102935.02000001</v>
      </c>
    </row>
    <row r="66" spans="1:6" s="6" customFormat="1" ht="21" customHeight="1" x14ac:dyDescent="0.3">
      <c r="A66" s="7" t="s">
        <v>127</v>
      </c>
      <c r="B66" s="10" t="s">
        <v>44</v>
      </c>
      <c r="C66" s="52">
        <v>2767685915.0799999</v>
      </c>
      <c r="D66" s="11"/>
      <c r="E66" s="11">
        <v>101250000</v>
      </c>
      <c r="F66" s="11">
        <f t="shared" si="1"/>
        <v>2868935915.0799999</v>
      </c>
    </row>
    <row r="67" spans="1:6" ht="21" customHeight="1" x14ac:dyDescent="0.3">
      <c r="A67" s="7" t="s">
        <v>68</v>
      </c>
      <c r="B67" s="10" t="s">
        <v>62</v>
      </c>
      <c r="C67" s="52">
        <v>11519205526.190001</v>
      </c>
      <c r="D67" s="11">
        <v>926726227</v>
      </c>
      <c r="E67" s="11">
        <v>594752961.51999998</v>
      </c>
      <c r="F67" s="11">
        <f t="shared" si="1"/>
        <v>13040684714.710001</v>
      </c>
    </row>
    <row r="68" spans="1:6" ht="21" customHeight="1" x14ac:dyDescent="0.3">
      <c r="A68" s="7" t="s">
        <v>82</v>
      </c>
      <c r="B68" s="10" t="s">
        <v>75</v>
      </c>
      <c r="C68" s="52">
        <v>4021722307.6599998</v>
      </c>
      <c r="D68" s="11">
        <v>304684870</v>
      </c>
      <c r="E68" s="11">
        <v>-227504338.31999999</v>
      </c>
      <c r="F68" s="11">
        <f t="shared" si="1"/>
        <v>4098902839.3399997</v>
      </c>
    </row>
    <row r="69" spans="1:6" ht="31.2" x14ac:dyDescent="0.3">
      <c r="A69" s="7" t="s">
        <v>116</v>
      </c>
      <c r="B69" s="10" t="s">
        <v>106</v>
      </c>
      <c r="C69" s="52">
        <v>878464456.25999999</v>
      </c>
      <c r="D69" s="11">
        <v>61370135.619999997</v>
      </c>
      <c r="E69" s="11">
        <v>-247787767.05000001</v>
      </c>
      <c r="F69" s="11">
        <f t="shared" si="1"/>
        <v>692046824.82999992</v>
      </c>
    </row>
    <row r="70" spans="1:6" ht="21" customHeight="1" x14ac:dyDescent="0.3">
      <c r="A70" s="8" t="s">
        <v>42</v>
      </c>
      <c r="B70" s="9" t="s">
        <v>133</v>
      </c>
      <c r="C70" s="5">
        <f>C71+C72+C73+C74</f>
        <v>2673111009.5799999</v>
      </c>
      <c r="D70" s="5">
        <f t="shared" ref="D70:E70" si="9">D71+D72+D73+D74</f>
        <v>1263623572.5</v>
      </c>
      <c r="E70" s="5">
        <f t="shared" si="9"/>
        <v>-14833033.050000004</v>
      </c>
      <c r="F70" s="5">
        <f t="shared" si="1"/>
        <v>3921901549.0299997</v>
      </c>
    </row>
    <row r="71" spans="1:6" s="1" customFormat="1" ht="21" customHeight="1" x14ac:dyDescent="0.3">
      <c r="A71" s="7" t="s">
        <v>40</v>
      </c>
      <c r="B71" s="10" t="s">
        <v>1</v>
      </c>
      <c r="C71" s="53">
        <v>459552158.92000002</v>
      </c>
      <c r="D71" s="11">
        <v>230789797.30000001</v>
      </c>
      <c r="E71" s="11">
        <v>88259894.900000006</v>
      </c>
      <c r="F71" s="11">
        <f t="shared" si="1"/>
        <v>778601851.12</v>
      </c>
    </row>
    <row r="72" spans="1:6" s="6" customFormat="1" ht="21" customHeight="1" x14ac:dyDescent="0.3">
      <c r="A72" s="7" t="s">
        <v>115</v>
      </c>
      <c r="B72" s="10" t="s">
        <v>15</v>
      </c>
      <c r="C72" s="53">
        <v>1044487771.66</v>
      </c>
      <c r="D72" s="11">
        <v>1022629544.71</v>
      </c>
      <c r="E72" s="11">
        <v>136987740</v>
      </c>
      <c r="F72" s="11">
        <f t="shared" si="1"/>
        <v>2204105056.3699999</v>
      </c>
    </row>
    <row r="73" spans="1:6" ht="21" customHeight="1" x14ac:dyDescent="0.3">
      <c r="A73" s="7" t="s">
        <v>33</v>
      </c>
      <c r="B73" s="10" t="s">
        <v>28</v>
      </c>
      <c r="C73" s="53">
        <v>1142865275</v>
      </c>
      <c r="D73" s="11">
        <v>10204230.49</v>
      </c>
      <c r="E73" s="11">
        <v>-242169453.27000001</v>
      </c>
      <c r="F73" s="11">
        <f t="shared" ref="F73:F85" si="10">C73+D73+E73</f>
        <v>910900052.22000003</v>
      </c>
    </row>
    <row r="74" spans="1:6" ht="31.2" x14ac:dyDescent="0.3">
      <c r="A74" s="7" t="s">
        <v>143</v>
      </c>
      <c r="B74" s="10" t="s">
        <v>65</v>
      </c>
      <c r="C74" s="53">
        <v>26205804</v>
      </c>
      <c r="D74" s="11"/>
      <c r="E74" s="11">
        <v>2088785.32</v>
      </c>
      <c r="F74" s="11">
        <f t="shared" si="10"/>
        <v>28294589.32</v>
      </c>
    </row>
    <row r="75" spans="1:6" ht="21.6" customHeight="1" x14ac:dyDescent="0.3">
      <c r="A75" s="8" t="s">
        <v>102</v>
      </c>
      <c r="B75" s="9" t="s">
        <v>107</v>
      </c>
      <c r="C75" s="5">
        <f>C76+C77+C78</f>
        <v>227807716.68000001</v>
      </c>
      <c r="D75" s="5">
        <f t="shared" ref="D75:E75" si="11">D76+D77+D78</f>
        <v>1598552</v>
      </c>
      <c r="E75" s="5">
        <f t="shared" si="11"/>
        <v>3947966.46</v>
      </c>
      <c r="F75" s="5">
        <f t="shared" si="10"/>
        <v>233354235.14000002</v>
      </c>
    </row>
    <row r="76" spans="1:6" s="1" customFormat="1" ht="21" customHeight="1" x14ac:dyDescent="0.3">
      <c r="A76" s="7" t="s">
        <v>123</v>
      </c>
      <c r="B76" s="10" t="s">
        <v>119</v>
      </c>
      <c r="C76" s="54">
        <v>66725608</v>
      </c>
      <c r="D76" s="11"/>
      <c r="E76" s="11"/>
      <c r="F76" s="11">
        <f t="shared" si="10"/>
        <v>66725608</v>
      </c>
    </row>
    <row r="77" spans="1:6" s="6" customFormat="1" ht="21" customHeight="1" x14ac:dyDescent="0.3">
      <c r="A77" s="7" t="s">
        <v>142</v>
      </c>
      <c r="B77" s="10" t="s">
        <v>136</v>
      </c>
      <c r="C77" s="54">
        <v>115134417.68000001</v>
      </c>
      <c r="D77" s="11">
        <v>1598552</v>
      </c>
      <c r="E77" s="11">
        <v>1062987.46</v>
      </c>
      <c r="F77" s="11">
        <f t="shared" si="10"/>
        <v>117795957.14</v>
      </c>
    </row>
    <row r="78" spans="1:6" ht="31.2" x14ac:dyDescent="0.3">
      <c r="A78" s="7" t="s">
        <v>90</v>
      </c>
      <c r="B78" s="10" t="s">
        <v>20</v>
      </c>
      <c r="C78" s="54">
        <v>45947691</v>
      </c>
      <c r="D78" s="11"/>
      <c r="E78" s="11">
        <v>2884979</v>
      </c>
      <c r="F78" s="11">
        <f t="shared" si="10"/>
        <v>48832670</v>
      </c>
    </row>
    <row r="79" spans="1:6" ht="46.8" x14ac:dyDescent="0.3">
      <c r="A79" s="8" t="s">
        <v>7</v>
      </c>
      <c r="B79" s="9" t="s">
        <v>74</v>
      </c>
      <c r="C79" s="5">
        <f>C80</f>
        <v>169757613.22</v>
      </c>
      <c r="D79" s="5">
        <f t="shared" ref="D79:E79" si="12">D80</f>
        <v>0</v>
      </c>
      <c r="E79" s="5">
        <f t="shared" si="12"/>
        <v>-14126415.710000001</v>
      </c>
      <c r="F79" s="5">
        <f t="shared" si="10"/>
        <v>155631197.50999999</v>
      </c>
    </row>
    <row r="80" spans="1:6" s="1" customFormat="1" ht="31.2" x14ac:dyDescent="0.3">
      <c r="A80" s="7" t="s">
        <v>32</v>
      </c>
      <c r="B80" s="10" t="s">
        <v>94</v>
      </c>
      <c r="C80" s="55">
        <v>169757613.22</v>
      </c>
      <c r="D80" s="11"/>
      <c r="E80" s="11">
        <v>-14126415.710000001</v>
      </c>
      <c r="F80" s="11">
        <f t="shared" si="10"/>
        <v>155631197.50999999</v>
      </c>
    </row>
    <row r="81" spans="1:6" s="6" customFormat="1" ht="62.4" x14ac:dyDescent="0.3">
      <c r="A81" s="8" t="s">
        <v>149</v>
      </c>
      <c r="B81" s="9" t="s">
        <v>52</v>
      </c>
      <c r="C81" s="5">
        <f>C82+C83+C84</f>
        <v>4021003343.4299998</v>
      </c>
      <c r="D81" s="5">
        <f t="shared" ref="D81:E81" si="13">D82+D83+D84</f>
        <v>172338500</v>
      </c>
      <c r="E81" s="5">
        <f t="shared" si="13"/>
        <v>1025363511.8800001</v>
      </c>
      <c r="F81" s="5">
        <f t="shared" si="10"/>
        <v>5218705355.3099995</v>
      </c>
    </row>
    <row r="82" spans="1:6" s="1" customFormat="1" ht="46.8" x14ac:dyDescent="0.3">
      <c r="A82" s="7" t="s">
        <v>121</v>
      </c>
      <c r="B82" s="10" t="s">
        <v>64</v>
      </c>
      <c r="C82" s="56">
        <v>2848603000</v>
      </c>
      <c r="D82" s="11"/>
      <c r="E82" s="11"/>
      <c r="F82" s="11">
        <f t="shared" si="10"/>
        <v>2848603000</v>
      </c>
    </row>
    <row r="83" spans="1:6" s="6" customFormat="1" ht="21" customHeight="1" x14ac:dyDescent="0.3">
      <c r="A83" s="7" t="s">
        <v>92</v>
      </c>
      <c r="B83" s="10" t="s">
        <v>78</v>
      </c>
      <c r="C83" s="56">
        <v>954482000</v>
      </c>
      <c r="D83" s="11">
        <v>170201000</v>
      </c>
      <c r="E83" s="11">
        <v>827754344.69000006</v>
      </c>
      <c r="F83" s="11">
        <f t="shared" si="10"/>
        <v>1952437344.6900001</v>
      </c>
    </row>
    <row r="84" spans="1:6" ht="31.2" x14ac:dyDescent="0.3">
      <c r="A84" s="7" t="s">
        <v>86</v>
      </c>
      <c r="B84" s="10" t="s">
        <v>98</v>
      </c>
      <c r="C84" s="56">
        <v>217918343.43000001</v>
      </c>
      <c r="D84" s="11">
        <v>2137500</v>
      </c>
      <c r="E84" s="11">
        <v>197609167.19</v>
      </c>
      <c r="F84" s="11">
        <f t="shared" si="10"/>
        <v>417665010.62</v>
      </c>
    </row>
    <row r="85" spans="1:6" s="1" customFormat="1" ht="21.75" customHeight="1" x14ac:dyDescent="0.3">
      <c r="A85" s="33" t="s">
        <v>146</v>
      </c>
      <c r="B85" s="34"/>
      <c r="C85" s="13">
        <f>C7+C16+C20+C25+C36+C41+C46+C54+C57+C64+C70+C75+C79+C81</f>
        <v>86415763980.779984</v>
      </c>
      <c r="D85" s="13">
        <f>D7+D16+D20+D25+D36+D41+D46+D54+D57+D64+D70+D75+D79+D81</f>
        <v>17511209830.490002</v>
      </c>
      <c r="E85" s="13">
        <f>E7+E16+E20+E25+E36+E41+E46+E54+E57+E64+E70+E75+E79+E81</f>
        <v>6130124825.79</v>
      </c>
      <c r="F85" s="13">
        <f t="shared" si="10"/>
        <v>110057098637.05998</v>
      </c>
    </row>
  </sheetData>
  <mergeCells count="9">
    <mergeCell ref="A1:F1"/>
    <mergeCell ref="F4:F6"/>
    <mergeCell ref="C4:C6"/>
    <mergeCell ref="A85:B85"/>
    <mergeCell ref="A4:A6"/>
    <mergeCell ref="B4:B6"/>
    <mergeCell ref="A2:F2"/>
    <mergeCell ref="D4:D6"/>
    <mergeCell ref="E4:E6"/>
  </mergeCells>
  <pageMargins left="0.55000000000000004" right="0.35433070866141736" top="0.35433070866141736" bottom="0.39370078740157483" header="0.15748031496062992" footer="0.31496062992125984"/>
  <pageSetup paperSize="9" fitToHeight="0" orientation="landscape" errors="blank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Давыдова</cp:lastModifiedBy>
  <cp:lastPrinted>2024-05-27T11:41:41Z</cp:lastPrinted>
  <dcterms:created xsi:type="dcterms:W3CDTF">2017-05-03T15:49:45Z</dcterms:created>
  <dcterms:modified xsi:type="dcterms:W3CDTF">2025-05-19T09:35:24Z</dcterms:modified>
</cp:coreProperties>
</file>