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68" windowWidth="15768" windowHeight="12372"/>
  </bookViews>
  <sheets>
    <sheet name="приложение" sheetId="5" r:id="rId1"/>
  </sheets>
  <definedNames>
    <definedName name="_xlnm._FilterDatabase" localSheetId="0" hidden="1">приложение!$A$3:$F$57</definedName>
    <definedName name="_xlnm.Print_Titles" localSheetId="0">приложение!$3:$3</definedName>
    <definedName name="_xlnm.Print_Area" localSheetId="0">приложение!$A$1:$I$58</definedName>
  </definedNames>
  <calcPr calcId="145621" iterate="1"/>
</workbook>
</file>

<file path=xl/calcChain.xml><?xml version="1.0" encoding="utf-8"?>
<calcChain xmlns="http://schemas.openxmlformats.org/spreadsheetml/2006/main">
  <c r="F53" i="5" l="1"/>
  <c r="E47" i="5" l="1"/>
  <c r="D47" i="5"/>
  <c r="E25" i="5" l="1"/>
  <c r="F28" i="5" l="1"/>
  <c r="D12" i="5" l="1"/>
  <c r="E12" i="5"/>
  <c r="C12" i="5"/>
  <c r="C25" i="5"/>
  <c r="D25" i="5" l="1"/>
  <c r="G28" i="5"/>
  <c r="F27" i="5"/>
  <c r="F9" i="5" l="1"/>
  <c r="G9" i="5"/>
  <c r="F11" i="5"/>
  <c r="G11" i="5"/>
  <c r="F13" i="5"/>
  <c r="G13" i="5"/>
  <c r="F14" i="5"/>
  <c r="G14" i="5"/>
  <c r="F16" i="5"/>
  <c r="G16" i="5"/>
  <c r="F17" i="5"/>
  <c r="G17" i="5"/>
  <c r="F18" i="5"/>
  <c r="G18" i="5"/>
  <c r="F20" i="5"/>
  <c r="G20" i="5"/>
  <c r="F21" i="5"/>
  <c r="G21" i="5"/>
  <c r="F22" i="5"/>
  <c r="G22" i="5"/>
  <c r="F26" i="5"/>
  <c r="G26" i="5"/>
  <c r="G27" i="5"/>
  <c r="F29" i="5"/>
  <c r="G29" i="5"/>
  <c r="F32" i="5"/>
  <c r="G32" i="5"/>
  <c r="F33" i="5"/>
  <c r="G33" i="5"/>
  <c r="F35" i="5"/>
  <c r="G35" i="5"/>
  <c r="F36" i="5"/>
  <c r="G36" i="5"/>
  <c r="F37" i="5"/>
  <c r="G37" i="5"/>
  <c r="F39" i="5"/>
  <c r="G39" i="5"/>
  <c r="F40" i="5"/>
  <c r="G40" i="5"/>
  <c r="F42" i="5"/>
  <c r="G42" i="5"/>
  <c r="F43" i="5"/>
  <c r="G43" i="5"/>
  <c r="F44" i="5"/>
  <c r="G44" i="5"/>
  <c r="F45" i="5"/>
  <c r="G45" i="5"/>
  <c r="F49" i="5"/>
  <c r="G49" i="5"/>
  <c r="F50" i="5"/>
  <c r="G50" i="5"/>
  <c r="F51" i="5"/>
  <c r="G51" i="5"/>
  <c r="F52" i="5"/>
  <c r="G52" i="5"/>
  <c r="G53" i="5"/>
  <c r="G55" i="5"/>
  <c r="G56" i="5"/>
  <c r="G8" i="5"/>
  <c r="F8" i="5"/>
  <c r="G25" i="5" l="1"/>
  <c r="C48" i="5"/>
  <c r="C47" i="5" s="1"/>
  <c r="C41" i="5"/>
  <c r="C38" i="5"/>
  <c r="C34" i="5"/>
  <c r="F25" i="5"/>
  <c r="C19" i="5"/>
  <c r="C15" i="5"/>
  <c r="C10" i="5"/>
  <c r="C24" i="5" l="1"/>
  <c r="C7" i="5" l="1"/>
  <c r="C5" i="5" l="1"/>
  <c r="C6" i="5"/>
  <c r="C57" i="5" l="1"/>
  <c r="E10" i="5"/>
  <c r="F10" i="5" s="1"/>
  <c r="F12" i="5" l="1"/>
  <c r="D19" i="5"/>
  <c r="D34" i="5"/>
  <c r="E19" i="5"/>
  <c r="F19" i="5" s="1"/>
  <c r="D38" i="5"/>
  <c r="E34" i="5"/>
  <c r="F34" i="5" s="1"/>
  <c r="E41" i="5"/>
  <c r="F41" i="5" s="1"/>
  <c r="E15" i="5"/>
  <c r="F15" i="5" s="1"/>
  <c r="D15" i="5"/>
  <c r="E7" i="5"/>
  <c r="F7" i="5" s="1"/>
  <c r="D7" i="5"/>
  <c r="D10" i="5"/>
  <c r="G10" i="5" s="1"/>
  <c r="G34" i="5" l="1"/>
  <c r="G19" i="5"/>
  <c r="G15" i="5"/>
  <c r="G12" i="5"/>
  <c r="G7" i="5"/>
  <c r="D6" i="5"/>
  <c r="E6" i="5"/>
  <c r="F6" i="5" s="1"/>
  <c r="E38" i="5"/>
  <c r="F38" i="5" s="1"/>
  <c r="D48" i="5"/>
  <c r="E48" i="5"/>
  <c r="D41" i="5"/>
  <c r="G41" i="5" s="1"/>
  <c r="F48" i="5" l="1"/>
  <c r="G48" i="5"/>
  <c r="G47" i="5"/>
  <c r="G38" i="5"/>
  <c r="G6" i="5"/>
  <c r="F47" i="5"/>
  <c r="E24" i="5"/>
  <c r="F24" i="5" s="1"/>
  <c r="D24" i="5"/>
  <c r="E5" i="5"/>
  <c r="F5" i="5" s="1"/>
  <c r="D5" i="5"/>
  <c r="G24" i="5" l="1"/>
  <c r="D57" i="5"/>
  <c r="G5" i="5"/>
  <c r="E57" i="5"/>
  <c r="F57" i="5" s="1"/>
  <c r="G57" i="5" l="1"/>
</calcChain>
</file>

<file path=xl/sharedStrings.xml><?xml version="1.0" encoding="utf-8"?>
<sst xmlns="http://schemas.openxmlformats.org/spreadsheetml/2006/main" count="166" uniqueCount="162">
  <si>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</si>
  <si>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</si>
  <si>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</si>
  <si>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</si>
  <si>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</si>
  <si>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</si>
  <si>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</si>
  <si>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</si>
  <si>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</si>
  <si>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</si>
  <si>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</si>
  <si>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</si>
  <si>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</si>
  <si>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</si>
  <si>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</si>
  <si>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</si>
  <si>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</si>
  <si>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</si>
  <si>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</si>
  <si>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</si>
  <si>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</si>
  <si>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</si>
  <si>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</si>
  <si>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</si>
  <si>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</si>
  <si>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</si>
  <si>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</si>
  <si>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</si>
  <si>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</si>
  <si>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</si>
  <si>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</si>
  <si>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</si>
  <si>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</si>
  <si>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</si>
  <si>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</si>
  <si>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</si>
  <si>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</si>
  <si>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</si>
  <si>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</si>
  <si>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</si>
  <si>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</si>
  <si>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</si>
  <si>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</si>
  <si>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>(в рублях)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</si>
  <si>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</si>
  <si>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</si>
  <si>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</si>
  <si>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</si>
  <si>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</si>
  <si>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</si>
  <si>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</si>
  <si>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</si>
  <si>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</si>
  <si>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</si>
  <si>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</si>
  <si>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</si>
  <si>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</si>
  <si>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</si>
  <si>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</si>
  <si>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000 1 11 00000 00 0000 000</t>
  </si>
  <si>
    <t>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</si>
  <si>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</si>
  <si>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</si>
  <si>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</si>
  <si>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</si>
  <si>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</si>
  <si>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</si>
  <si>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</si>
  <si>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</si>
  <si>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</si>
  <si>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</si>
  <si>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</si>
  <si>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</si>
  <si>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000 1 14 06000 00 0000 430</t>
  </si>
  <si>
    <t>000 1 15 00000 00 0000 000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</si>
  <si>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</si>
  <si>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</si>
  <si>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</si>
  <si>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</si>
  <si>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</si>
  <si>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</si>
  <si>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</si>
  <si>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000 2 03 00000 00 0000 000</t>
  </si>
  <si>
    <t>000 2 19 00000 00 0000 000</t>
  </si>
  <si>
    <t>Акцизы по подакцизным товарам (продукции), производимым на территории Российской Федерации</t>
  </si>
  <si>
    <t xml:space="preserve"> 000 1 03 02000 01 0000 110</t>
  </si>
  <si>
    <t>ЗАДОЛЖЕННОСТЬ И ПЕРЕРАСЧЕТЫ ПО ОТМЕНЕННЫМ НАЛОГАМ, СБОРАМ И ИНЫМ ОБЯЗАТЕЛЬНЫМ ПЛАТЕЖАМ</t>
  </si>
  <si>
    <t xml:space="preserve"> 000 1 09 00000 00 0000 000</t>
  </si>
  <si>
    <t>ПРОЧИЕ НЕНАЛОГОВЫЕ ДОХОДЫ</t>
  </si>
  <si>
    <t xml:space="preserve"> 000 1 17 00000 00 0000 000</t>
  </si>
  <si>
    <t xml:space="preserve"> 000 2 18 00000 00 0000 000</t>
  </si>
  <si>
    <t>Налог на профессиональный доход</t>
  </si>
  <si>
    <t>000 1 05 06000 01 0000 110</t>
  </si>
  <si>
    <t>Налоговые доходы, в том числе:</t>
  </si>
  <si>
    <t>Неналоговые доходы, в том числе:</t>
  </si>
  <si>
    <t>Процент исполнения</t>
  </si>
  <si>
    <t>к первона- чально утвержден- ным ассигно- ваниям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</si>
  <si>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</si>
  <si>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</si>
  <si>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к уточнен- ному плану</t>
  </si>
  <si>
    <t>000 1 11 02000 00 0000 120</t>
  </si>
  <si>
    <t>Доходы от размещения средств бюджетов</t>
  </si>
  <si>
    <t>000 1 11 03000 00 0000 120</t>
  </si>
  <si>
    <t>Проценты, полученные от предоставления бюджетных кредитов внутри страны</t>
  </si>
  <si>
    <t>000 2 04 00000 00 0000 000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</si>
  <si>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</si>
  <si>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</si>
  <si>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Увеличение поступлений обусловлено ростом объемов реализации подакцизных товаров</t>
  </si>
  <si>
    <t>Рост налоговой базы объясняется увеличением количества налогоплательщиков</t>
  </si>
  <si>
    <t>Рост налоговой базы связан с проведением контрольной работы органами власти всех уровней</t>
  </si>
  <si>
    <t>Увеличение дотаций связано с поступлением дотации на поддержку мер по обеспечению сбалансированности бюджетов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</si>
  <si>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</si>
  <si>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</si>
  <si>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Перевыполнение плана объясняется погашением задолженности за предыдущие периоды в большем объеме</t>
  </si>
  <si>
    <t>Рост налоговой базы объясняется погашением задолженности за предыдущие периоды в большем объеме</t>
  </si>
  <si>
    <t>Перевыполнение плана за счет погашения задолженности по арендной плате за движимое имущество в результате проведенной претензионной работы</t>
  </si>
  <si>
    <t>Перевыполнение плана за счет увеличения количества налогоплательщиков</t>
  </si>
  <si>
    <t>Перевыполнение плановых назначений за счет проведения контрольной работы органами власти всех уровней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</si>
  <si>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2024 год</t>
  </si>
  <si>
    <t>Первоначальный план на 2024 год
(закон от 04.12.2023 
№ 95-З)</t>
  </si>
  <si>
    <t>Уточненный план на 2024 год
(закон от 11.12.2024 
№ 97-З)</t>
  </si>
  <si>
    <t>Кассовое исполнение
за 2024 год</t>
  </si>
  <si>
    <t>000 1 11 05400 00 0000 120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</si>
  <si>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</si>
  <si>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 xml:space="preserve">Снижение поступлений обусловлено уменьшением выручки (доходов) от реализации продукции </t>
  </si>
  <si>
    <t>Перевыполнение плана обусловлено ростом фонда оплаты труда на 21,7 процента</t>
  </si>
  <si>
    <t>Увеличение доходов связано с ростом фонда оплаты труда на 21,7 процента</t>
  </si>
  <si>
    <t xml:space="preserve">Увеличение доходов связано с ростом налоговой базы </t>
  </si>
  <si>
    <t xml:space="preserve">Перевыполнение плана обусловлено ростом налоговой базы </t>
  </si>
  <si>
    <t>Увеличение доходов связано с постановкой на налоговый учет автотранспортных средств</t>
  </si>
  <si>
    <t>Рост налоговой базы объясняется увеличением объемов добычи полезных ископаемых</t>
  </si>
  <si>
    <t>Перевыполнение плана за счет увеличения объемов добычи полезных ископаемых</t>
  </si>
  <si>
    <t>Увеличение поступлений за счет количества выданных разрешений на добычу объектов животного мира</t>
  </si>
  <si>
    <t>Перевыполнение плана за счет увеличения количества выданных разрешений на добычу объектов животного мира</t>
  </si>
  <si>
    <t>Рост налоговой базы за счет увеличения количества обращений физических и юридических лиц для совершения юридически значимых действий</t>
  </si>
  <si>
    <t>Перевыполнение плана за счет увеличения количества обращений физических и юридических лиц для совершения юридически значимых действий</t>
  </si>
  <si>
    <t>Снижение поступлений обусловлено получением чистой прибыли в меньшем объеме, чем запланировано</t>
  </si>
  <si>
    <t>Перевыполнение плана за счет роста уровня процентной ставки при размещении остатка средств на едином счете областного бюджета от прогнозного значения</t>
  </si>
  <si>
    <t>Неисполнение плана за счет получения чистой прибыли в меньшем объеме, чем запланировано</t>
  </si>
  <si>
    <t>Неисполнение плана по причине отрицательного финансового результата за 2023 год, по отдельным налогоплательщикам</t>
  </si>
  <si>
    <t>Снижение поступлений объясняется отрицательным финансовым результатом за 2023 год, по отдельным налогоплательщикам</t>
  </si>
  <si>
    <t>Неисполнение плана за счет погашения задолженности за предыдущие периоды в меньшем объеме</t>
  </si>
  <si>
    <t>Снижение поступлений за счет погашения задолженности за предыдущие периоды в меньшем объеме</t>
  </si>
  <si>
    <t>Неисполнение плана за счет уменьшения количества заявок на право пользования участками недр</t>
  </si>
  <si>
    <t>Снижение поступлений за счет уменьшения количества заявок на право пользования участками недр</t>
  </si>
  <si>
    <t>Перевыполнение плана за счет заключения дополнительных соглашений к договорам аренды на проведение санитарно-оздоровительных мероприятий сверх установленного объема заготовки древесины</t>
  </si>
  <si>
    <t>Рост налоговой базы за счет заключения дополнительных соглашений к договорам аренды на проведение санитарно-оздоровительных мероприятий сверх установленного объема заготовки древесины</t>
  </si>
  <si>
    <t>Перевыполнение плана за счет увеличения обращений за оказанием платных услуг</t>
  </si>
  <si>
    <t>Рост налоговой базы за счет увеличения обращений за оказанием платных услуг</t>
  </si>
  <si>
    <t xml:space="preserve">Перевыполнение плана за счет возврата дебиторской задолженности прошлых лет по оказанным мерам поддержки </t>
  </si>
  <si>
    <t>Перевыполнение плана за счет возврата дебиторской задолженности прошлых лет по оказанным мерам поддержки</t>
  </si>
  <si>
    <t>Перевыполнение плана за счет реализации на торгах объектов большей стоимостью, чем прогнозировалось</t>
  </si>
  <si>
    <t>Рост налоговой базы связан с реализацией на торгах объектов большей стоимостью, чем прогнозировалось</t>
  </si>
  <si>
    <t>Неисполнение плана за счет реализации меньшего количества объектов и меньшей стоимостью, чем прогнозировалось</t>
  </si>
  <si>
    <t>Снижение поступлений за счет реализации меньшего количества объектов и меньшей стоимостью, чем прогнозировалось</t>
  </si>
  <si>
    <t>Неисполнение плана за счет уменьшения количества обращений за оказанием платных услуг</t>
  </si>
  <si>
    <t>Снижение поступлений за счет уменьшения количества обращений за оказанием платных услуг</t>
  </si>
  <si>
    <t>В течение года уточняется количество получателей субвенций по социальным выплатам (в частности средства на оплату жилищно-коммунальных услуг отдельным категориям граждан, социальные выплаты безработным гражданам)</t>
  </si>
  <si>
    <t>Увеличение поступлений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а также прочих межбюджетных трансфертов</t>
  </si>
  <si>
    <t>Увеличение поступлений прочих безвозмездных поступлений от "Фонда развития территорий"</t>
  </si>
  <si>
    <t>Неисполнение плана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</si>
  <si>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от негосударственных организаций в отчетном периоде поступили сверх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</si>
</sst>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8">
    <xf numFmtId="0" fontId="0" fillId="0" borderId="0"/>
    <xf numFmtId="1" fontId="8" fillId="0" borderId="4">
      <alignment horizontal="center" vertical="top" shrinkToFit="1"/>
    </xf>
    <xf numFmtId="0" fontId="9" fillId="0" borderId="5">
      <alignment horizontal="left" wrapText="1" indent="2"/>
    </xf>
    <xf numFmtId="49" fontId="8" fillId="0" borderId="4">
      <alignment horizontal="left" vertical="top" wrapText="1"/>
    </xf>
    <xf numFmtId="4" fontId="8" fillId="0" borderId="4">
      <alignment horizontal="right" vertical="top" shrinkToFit="1"/>
    </xf>
    <xf numFmtId="49" fontId="9" fillId="0" borderId="4">
      <alignment horizontal="center"/>
    </xf>
    <xf numFmtId="4" fontId="10" fillId="2" borderId="4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13" fillId="0" borderId="5">
      <alignment horizontal="left" wrapText="1" indent="2"/>
    </xf>
    <xf numFmtId="49" fontId="13" fillId="0" borderId="6">
      <alignment horizontal="center"/>
    </xf>
    <xf numFmtId="0" fontId="15" fillId="0" borderId="0"/>
    <xf numFmtId="0" fontId="8" fillId="0" borderId="0">
      <alignment horizontal="left" vertical="top" wrapText="1"/>
    </xf>
    <xf numFmtId="0" fontId="8" fillId="0" borderId="0"/>
    <xf numFmtId="0" fontId="16" fillId="0" borderId="0">
      <alignment horizontal="center" wrapText="1"/>
    </xf>
    <xf numFmtId="0" fontId="16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9">
      <alignment horizontal="center" vertical="center" wrapText="1"/>
    </xf>
    <xf numFmtId="0" fontId="8" fillId="0" borderId="4">
      <alignment horizontal="center" vertical="center" shrinkToFit="1"/>
    </xf>
    <xf numFmtId="0" fontId="8" fillId="0" borderId="4">
      <alignment horizontal="left" vertical="top" wrapText="1"/>
    </xf>
    <xf numFmtId="4" fontId="8" fillId="2" borderId="4">
      <alignment horizontal="right" vertical="top" shrinkToFit="1"/>
    </xf>
    <xf numFmtId="0" fontId="10" fillId="0" borderId="10">
      <alignment horizontal="left"/>
    </xf>
    <xf numFmtId="4" fontId="10" fillId="4" borderId="4">
      <alignment horizontal="right" vertical="top" shrinkToFit="1"/>
    </xf>
    <xf numFmtId="0" fontId="8" fillId="0" borderId="11"/>
    <xf numFmtId="0" fontId="8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5" borderId="0"/>
    <xf numFmtId="0" fontId="10" fillId="0" borderId="4">
      <alignment horizontal="left" vertical="top" wrapText="1"/>
    </xf>
    <xf numFmtId="0" fontId="8" fillId="5" borderId="0">
      <alignment horizontal="center"/>
    </xf>
    <xf numFmtId="4" fontId="8" fillId="0" borderId="4">
      <alignment horizontal="right" vertical="top" shrinkToFit="1"/>
    </xf>
    <xf numFmtId="4" fontId="8" fillId="0" borderId="0">
      <alignment horizontal="right" shrinkToFit="1"/>
    </xf>
  </cellStyleXfs>
  <cellXfs count="53">
    <xf numFmtId="0" fontId="0" fillId="0" borderId="0" xfId="0"/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165" fontId="5" fillId="0" borderId="7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165" fontId="14" fillId="0" borderId="7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3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vertical="top" wrapText="1"/>
    </xf>
    <xf numFmtId="165" fontId="4" fillId="6" borderId="1" xfId="0" applyNumberFormat="1" applyFont="1" applyFill="1" applyBorder="1" applyAlignment="1">
      <alignment horizontal="left" vertical="center" wrapText="1"/>
    </xf>
    <xf numFmtId="165" fontId="4" fillId="6" borderId="1" xfId="0" applyNumberFormat="1" applyFont="1" applyFill="1" applyBorder="1" applyAlignment="1">
      <alignment horizontal="left" vertical="center" wrapText="1"/>
    </xf>
    <xf numFmtId="165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left" vertical="center" wrapText="1"/>
    </xf>
    <xf numFmtId="4" fontId="4" fillId="6" borderId="1" xfId="0" applyNumberFormat="1" applyFont="1" applyFill="1" applyBorder="1" applyAlignment="1">
      <alignment horizontal="left" vertical="center" wrapText="1"/>
    </xf>
  </cellXfs>
  <cellStyles count="38">
    <cellStyle name="br" xfId="30"/>
    <cellStyle name="col" xfId="29"/>
    <cellStyle name="style0" xfId="31"/>
    <cellStyle name="td" xfId="32"/>
    <cellStyle name="tr" xfId="28"/>
    <cellStyle name="xl21" xfId="33"/>
    <cellStyle name="xl22" xfId="20"/>
    <cellStyle name="xl23" xfId="21"/>
    <cellStyle name="xl24" xfId="24"/>
    <cellStyle name="xl25" xfId="26"/>
    <cellStyle name="xl26" xfId="1"/>
    <cellStyle name="xl26 2" xfId="14"/>
    <cellStyle name="xl27" xfId="16"/>
    <cellStyle name="xl28" xfId="17"/>
    <cellStyle name="xl29" xfId="18"/>
    <cellStyle name="xl30" xfId="19"/>
    <cellStyle name="xl31" xfId="11"/>
    <cellStyle name="xl31 2" xfId="25"/>
    <cellStyle name="xl32" xfId="15"/>
    <cellStyle name="xl33" xfId="27"/>
    <cellStyle name="xl34" xfId="2"/>
    <cellStyle name="xl34 2" xfId="22"/>
    <cellStyle name="xl35" xfId="34"/>
    <cellStyle name="xl36" xfId="23"/>
    <cellStyle name="xl37" xfId="35"/>
    <cellStyle name="xl38" xfId="3"/>
    <cellStyle name="xl38 2" xfId="36"/>
    <cellStyle name="xl39" xfId="37"/>
    <cellStyle name="xl42" xfId="4"/>
    <cellStyle name="xl44" xfId="12"/>
    <cellStyle name="xl52" xfId="5"/>
    <cellStyle name="xl63" xfId="6"/>
    <cellStyle name="Обычный" xfId="0" builtinId="0"/>
    <cellStyle name="Обычный 2" xfId="7"/>
    <cellStyle name="Обычный 3" xfId="8"/>
    <cellStyle name="Обычный 4" xfId="13"/>
    <cellStyle name="Стиль 1" xfId="9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view="pageBreakPreview" topLeftCell="A52" zoomScaleNormal="70" zoomScaleSheetLayoutView="100" workbookViewId="0">
      <selection activeCell="H54" sqref="H54"/>
    </sheetView>
  </sheetViews>
  <sheetFormatPr defaultColWidth="9.109375" defaultRowHeight="15.6" outlineLevelCol="1" x14ac:dyDescent="0.3"/>
  <cols>
    <col min="1" max="1" width="27.88671875" style="3" customWidth="1"/>
    <col min="2" max="2" width="59.6640625" style="3" customWidth="1"/>
    <col min="3" max="3" width="18.33203125" style="3" customWidth="1"/>
    <col min="4" max="4" width="18.33203125" style="4" customWidth="1"/>
    <col min="5" max="5" width="19" style="3" customWidth="1" outlineLevel="1"/>
    <col min="6" max="6" width="13.77734375" style="3" customWidth="1" outlineLevel="1"/>
    <col min="7" max="7" width="10.5546875" style="3" customWidth="1"/>
    <col min="8" max="8" width="35.44140625" style="3" customWidth="1"/>
    <col min="9" max="9" width="35.5546875" style="3" customWidth="1"/>
    <col min="10" max="219" width="9.109375" style="3"/>
    <col min="220" max="221" width="12.33203125" style="3" customWidth="1"/>
    <col min="222" max="222" width="13.44140625" style="3" customWidth="1"/>
    <col min="223" max="223" width="59.109375" style="3" customWidth="1"/>
    <col min="224" max="224" width="18.109375" style="3" customWidth="1"/>
    <col min="225" max="225" width="32.109375" style="3" customWidth="1"/>
    <col min="226" max="226" width="86.6640625" style="3" customWidth="1"/>
    <col min="227" max="235" width="23.109375" style="3" customWidth="1"/>
    <col min="236" max="236" width="91.44140625" style="3" customWidth="1"/>
    <col min="237" max="242" width="19.109375" style="3" customWidth="1"/>
    <col min="243" max="16384" width="9.109375" style="3"/>
  </cols>
  <sheetData>
    <row r="1" spans="1:9" ht="52.8" customHeight="1" x14ac:dyDescent="0.3">
      <c r="A1" s="34" t="s">
        <v>118</v>
      </c>
      <c r="B1" s="34"/>
      <c r="C1" s="34"/>
      <c r="D1" s="34"/>
      <c r="E1" s="34"/>
      <c r="F1" s="34"/>
      <c r="G1" s="34"/>
      <c r="H1" s="34"/>
      <c r="I1" s="34"/>
    </row>
    <row r="2" spans="1:9" ht="17.25" customHeight="1" x14ac:dyDescent="0.3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9" ht="21.6" customHeight="1" x14ac:dyDescent="0.3">
      <c r="A3" s="36" t="s">
        <v>5</v>
      </c>
      <c r="B3" s="36" t="s">
        <v>6</v>
      </c>
      <c r="C3" s="36" t="s">
        <v>119</v>
      </c>
      <c r="D3" s="38" t="s">
        <v>120</v>
      </c>
      <c r="E3" s="38" t="s">
        <v>121</v>
      </c>
      <c r="F3" s="40" t="s">
        <v>95</v>
      </c>
      <c r="G3" s="41"/>
      <c r="H3" s="38" t="s">
        <v>97</v>
      </c>
      <c r="I3" s="38" t="s">
        <v>98</v>
      </c>
    </row>
    <row r="4" spans="1:9" ht="81" customHeight="1" x14ac:dyDescent="0.3">
      <c r="A4" s="37"/>
      <c r="B4" s="37"/>
      <c r="C4" s="37"/>
      <c r="D4" s="39"/>
      <c r="E4" s="39"/>
      <c r="F4" s="24" t="s">
        <v>96</v>
      </c>
      <c r="G4" s="17" t="s">
        <v>99</v>
      </c>
      <c r="H4" s="39"/>
      <c r="I4" s="39"/>
    </row>
    <row r="5" spans="1:9" ht="18" customHeight="1" x14ac:dyDescent="0.3">
      <c r="A5" s="13" t="s">
        <v>44</v>
      </c>
      <c r="B5" s="14" t="s">
        <v>7</v>
      </c>
      <c r="C5" s="15">
        <f>C7+C10+C12+C15+C19+C22+C23+C25+C34+C38+C41+C44+C45+C46</f>
        <v>52774528680.779999</v>
      </c>
      <c r="D5" s="15">
        <f>D7+D10+D12+D15+D19+D22+D23+D25+D34+D38+D41+D44+D45+D46</f>
        <v>56320996892.580002</v>
      </c>
      <c r="E5" s="15">
        <f>E7+E10+E12+E15+E19+E22+E23+E25+E34+E38+E41+E44+E45+E46</f>
        <v>59517871586.780006</v>
      </c>
      <c r="F5" s="16">
        <f>E5/C5*100</f>
        <v>112.77764685837141</v>
      </c>
      <c r="G5" s="12">
        <f>E5/D5*100</f>
        <v>105.67616851721809</v>
      </c>
      <c r="H5" s="8"/>
      <c r="I5" s="23"/>
    </row>
    <row r="6" spans="1:9" ht="21" customHeight="1" x14ac:dyDescent="0.3">
      <c r="A6" s="32" t="s">
        <v>93</v>
      </c>
      <c r="B6" s="33"/>
      <c r="C6" s="18">
        <f>C7+C10+C12+C15+C19+C22+C23</f>
        <v>50229843950</v>
      </c>
      <c r="D6" s="18">
        <f>D7+D10+D12+D15+D19+D22+D23</f>
        <v>52259312161.800003</v>
      </c>
      <c r="E6" s="18">
        <f>E7+E10+E12+E15+E19+E22+E23</f>
        <v>54718512239.430008</v>
      </c>
      <c r="F6" s="20">
        <f t="shared" ref="F6:F8" si="0">E6/C6*100</f>
        <v>108.9362576835758</v>
      </c>
      <c r="G6" s="21">
        <f t="shared" ref="G6:G8" si="1">E6/D6*100</f>
        <v>104.70576434304392</v>
      </c>
      <c r="H6" s="8"/>
      <c r="I6" s="23"/>
    </row>
    <row r="7" spans="1:9" x14ac:dyDescent="0.3">
      <c r="A7" s="13" t="s">
        <v>45</v>
      </c>
      <c r="B7" s="14" t="s">
        <v>8</v>
      </c>
      <c r="C7" s="7">
        <f>C8+C9</f>
        <v>32198676000</v>
      </c>
      <c r="D7" s="7">
        <f>D8+D9</f>
        <v>33209286651.799999</v>
      </c>
      <c r="E7" s="7">
        <f>E8+E9</f>
        <v>34647316614.290001</v>
      </c>
      <c r="F7" s="16">
        <f t="shared" si="0"/>
        <v>107.60478665113436</v>
      </c>
      <c r="G7" s="12">
        <f t="shared" si="1"/>
        <v>104.33020431172693</v>
      </c>
      <c r="H7" s="8"/>
      <c r="I7" s="23"/>
    </row>
    <row r="8" spans="1:9" ht="62.4" x14ac:dyDescent="0.3">
      <c r="A8" s="1" t="s">
        <v>46</v>
      </c>
      <c r="B8" s="2" t="s">
        <v>9</v>
      </c>
      <c r="C8" s="8">
        <v>14766983000</v>
      </c>
      <c r="D8" s="8">
        <v>13307102000</v>
      </c>
      <c r="E8" s="8">
        <v>13095547813.5</v>
      </c>
      <c r="F8" s="25">
        <f t="shared" si="0"/>
        <v>88.681268296306698</v>
      </c>
      <c r="G8" s="11">
        <f t="shared" si="1"/>
        <v>98.410215939578734</v>
      </c>
      <c r="H8" s="23" t="s">
        <v>124</v>
      </c>
      <c r="I8" s="22"/>
    </row>
    <row r="9" spans="1:9" ht="46.8" x14ac:dyDescent="0.3">
      <c r="A9" s="1" t="s">
        <v>47</v>
      </c>
      <c r="B9" s="2" t="s">
        <v>10</v>
      </c>
      <c r="C9" s="8">
        <v>17431693000</v>
      </c>
      <c r="D9" s="8">
        <v>19902184651.799999</v>
      </c>
      <c r="E9" s="8">
        <v>21551768800.790001</v>
      </c>
      <c r="F9" s="25">
        <f t="shared" ref="F9:F57" si="2">E9/C9*100</f>
        <v>123.63554590360212</v>
      </c>
      <c r="G9" s="11">
        <f t="shared" ref="G9:G57" si="3">E9/D9*100</f>
        <v>108.28845766357016</v>
      </c>
      <c r="H9" s="23" t="s">
        <v>126</v>
      </c>
      <c r="I9" s="23" t="s">
        <v>125</v>
      </c>
    </row>
    <row r="10" spans="1:9" ht="46.8" x14ac:dyDescent="0.3">
      <c r="A10" s="13" t="s">
        <v>48</v>
      </c>
      <c r="B10" s="14" t="s">
        <v>11</v>
      </c>
      <c r="C10" s="7">
        <f>C11</f>
        <v>7495179800</v>
      </c>
      <c r="D10" s="7">
        <f>D11</f>
        <v>7848992360</v>
      </c>
      <c r="E10" s="7">
        <f>E11</f>
        <v>8002635909.6999998</v>
      </c>
      <c r="F10" s="16">
        <f t="shared" si="2"/>
        <v>106.77043277467473</v>
      </c>
      <c r="G10" s="12">
        <f t="shared" si="3"/>
        <v>101.95749393875062</v>
      </c>
      <c r="H10" s="8"/>
      <c r="I10" s="23"/>
    </row>
    <row r="11" spans="1:9" ht="46.8" x14ac:dyDescent="0.3">
      <c r="A11" s="1" t="s">
        <v>85</v>
      </c>
      <c r="B11" s="9" t="s">
        <v>84</v>
      </c>
      <c r="C11" s="8">
        <v>7495179800</v>
      </c>
      <c r="D11" s="8">
        <v>7848992360</v>
      </c>
      <c r="E11" s="8">
        <v>8002635909.6999998</v>
      </c>
      <c r="F11" s="25">
        <f t="shared" si="2"/>
        <v>106.77043277467473</v>
      </c>
      <c r="G11" s="11">
        <f t="shared" si="3"/>
        <v>101.95749393875062</v>
      </c>
      <c r="H11" s="42" t="s">
        <v>107</v>
      </c>
      <c r="I11" s="22"/>
    </row>
    <row r="12" spans="1:9" x14ac:dyDescent="0.3">
      <c r="A12" s="13" t="s">
        <v>49</v>
      </c>
      <c r="B12" s="14" t="s">
        <v>12</v>
      </c>
      <c r="C12" s="7">
        <f>C13+C14</f>
        <v>5379770000</v>
      </c>
      <c r="D12" s="7">
        <f t="shared" ref="D12:E12" si="4">D13+D14</f>
        <v>6142770000</v>
      </c>
      <c r="E12" s="7">
        <f t="shared" si="4"/>
        <v>6850460286.4399996</v>
      </c>
      <c r="F12" s="16">
        <f t="shared" si="2"/>
        <v>127.33741937740832</v>
      </c>
      <c r="G12" s="12">
        <f t="shared" si="3"/>
        <v>111.52070297992597</v>
      </c>
      <c r="H12" s="8"/>
      <c r="I12" s="23"/>
    </row>
    <row r="13" spans="1:9" ht="46.8" x14ac:dyDescent="0.3">
      <c r="A13" s="1" t="s">
        <v>50</v>
      </c>
      <c r="B13" s="5" t="s">
        <v>13</v>
      </c>
      <c r="C13" s="8">
        <v>5239780000</v>
      </c>
      <c r="D13" s="8">
        <v>6002780000</v>
      </c>
      <c r="E13" s="8">
        <v>6622907635.7799997</v>
      </c>
      <c r="F13" s="25">
        <f t="shared" si="2"/>
        <v>126.39667382561863</v>
      </c>
      <c r="G13" s="11">
        <f t="shared" si="3"/>
        <v>110.33067405068984</v>
      </c>
      <c r="H13" s="43" t="s">
        <v>127</v>
      </c>
      <c r="I13" s="44" t="s">
        <v>128</v>
      </c>
    </row>
    <row r="14" spans="1:9" ht="46.8" x14ac:dyDescent="0.3">
      <c r="A14" s="1" t="s">
        <v>92</v>
      </c>
      <c r="B14" s="9" t="s">
        <v>91</v>
      </c>
      <c r="C14" s="8">
        <v>139990000</v>
      </c>
      <c r="D14" s="8">
        <v>139990000</v>
      </c>
      <c r="E14" s="8">
        <v>227552650.66</v>
      </c>
      <c r="F14" s="25">
        <f t="shared" si="2"/>
        <v>162.54921827273375</v>
      </c>
      <c r="G14" s="11">
        <f t="shared" si="3"/>
        <v>162.54921827273375</v>
      </c>
      <c r="H14" s="23" t="s">
        <v>108</v>
      </c>
      <c r="I14" s="28" t="s">
        <v>116</v>
      </c>
    </row>
    <row r="15" spans="1:9" x14ac:dyDescent="0.3">
      <c r="A15" s="13" t="s">
        <v>51</v>
      </c>
      <c r="B15" s="14" t="s">
        <v>14</v>
      </c>
      <c r="C15" s="7">
        <f>C16+C17+C18</f>
        <v>5011888000</v>
      </c>
      <c r="D15" s="7">
        <f>D16+D17+D18</f>
        <v>4913933000</v>
      </c>
      <c r="E15" s="7">
        <f>E16+E17+E18</f>
        <v>5031748498.5900002</v>
      </c>
      <c r="F15" s="16">
        <f t="shared" si="2"/>
        <v>100.39626780546573</v>
      </c>
      <c r="G15" s="12">
        <f t="shared" si="3"/>
        <v>102.39758048369809</v>
      </c>
      <c r="H15" s="8"/>
      <c r="I15" s="23"/>
    </row>
    <row r="16" spans="1:9" ht="20.399999999999999" customHeight="1" x14ac:dyDescent="0.3">
      <c r="A16" s="1" t="s">
        <v>52</v>
      </c>
      <c r="B16" s="2" t="s">
        <v>15</v>
      </c>
      <c r="C16" s="8">
        <v>3878463000</v>
      </c>
      <c r="D16" s="8">
        <v>3733964000</v>
      </c>
      <c r="E16" s="8">
        <v>3824832653.3200002</v>
      </c>
      <c r="F16" s="25">
        <f t="shared" si="2"/>
        <v>98.617226806598396</v>
      </c>
      <c r="G16" s="11">
        <f t="shared" si="3"/>
        <v>102.43357068573773</v>
      </c>
      <c r="H16" s="22"/>
      <c r="I16" s="22"/>
    </row>
    <row r="17" spans="1:9" ht="46.8" x14ac:dyDescent="0.3">
      <c r="A17" s="1" t="s">
        <v>53</v>
      </c>
      <c r="B17" s="2" t="s">
        <v>16</v>
      </c>
      <c r="C17" s="8">
        <v>1133089000</v>
      </c>
      <c r="D17" s="8">
        <v>1179633000</v>
      </c>
      <c r="E17" s="8">
        <v>1206565845.27</v>
      </c>
      <c r="F17" s="25">
        <f t="shared" si="2"/>
        <v>106.48464906728421</v>
      </c>
      <c r="G17" s="11">
        <f t="shared" si="3"/>
        <v>102.28315461418933</v>
      </c>
      <c r="H17" s="45" t="s">
        <v>129</v>
      </c>
      <c r="I17" s="22"/>
    </row>
    <row r="18" spans="1:9" ht="20.399999999999999" customHeight="1" x14ac:dyDescent="0.3">
      <c r="A18" s="1" t="s">
        <v>54</v>
      </c>
      <c r="B18" s="2" t="s">
        <v>17</v>
      </c>
      <c r="C18" s="8">
        <v>336000</v>
      </c>
      <c r="D18" s="8">
        <v>336000</v>
      </c>
      <c r="E18" s="8">
        <v>350000</v>
      </c>
      <c r="F18" s="25">
        <f t="shared" si="2"/>
        <v>104.16666666666667</v>
      </c>
      <c r="G18" s="11">
        <f t="shared" si="3"/>
        <v>104.16666666666667</v>
      </c>
      <c r="H18" s="22"/>
      <c r="I18" s="22"/>
    </row>
    <row r="19" spans="1:9" ht="31.2" x14ac:dyDescent="0.3">
      <c r="A19" s="13" t="s">
        <v>55</v>
      </c>
      <c r="B19" s="14" t="s">
        <v>18</v>
      </c>
      <c r="C19" s="7">
        <f>C20+C21</f>
        <v>33061000</v>
      </c>
      <c r="D19" s="7">
        <f>D20+D21</f>
        <v>33061000</v>
      </c>
      <c r="E19" s="7">
        <f>E20+E21</f>
        <v>55557574.800000004</v>
      </c>
      <c r="F19" s="16">
        <f t="shared" si="2"/>
        <v>168.04565742113064</v>
      </c>
      <c r="G19" s="12">
        <f t="shared" si="3"/>
        <v>168.04565742113064</v>
      </c>
      <c r="H19" s="8"/>
      <c r="I19" s="23"/>
    </row>
    <row r="20" spans="1:9" ht="46.8" x14ac:dyDescent="0.3">
      <c r="A20" s="1" t="s">
        <v>56</v>
      </c>
      <c r="B20" s="2" t="s">
        <v>19</v>
      </c>
      <c r="C20" s="8">
        <v>32313000</v>
      </c>
      <c r="D20" s="8">
        <v>32313000</v>
      </c>
      <c r="E20" s="8">
        <v>54565696.210000001</v>
      </c>
      <c r="F20" s="25">
        <f t="shared" si="2"/>
        <v>168.86607931792159</v>
      </c>
      <c r="G20" s="11">
        <f t="shared" si="3"/>
        <v>168.86607931792159</v>
      </c>
      <c r="H20" s="23" t="s">
        <v>130</v>
      </c>
      <c r="I20" s="28" t="s">
        <v>131</v>
      </c>
    </row>
    <row r="21" spans="1:9" ht="62.4" x14ac:dyDescent="0.3">
      <c r="A21" s="1" t="s">
        <v>57</v>
      </c>
      <c r="B21" s="2" t="s">
        <v>20</v>
      </c>
      <c r="C21" s="8">
        <v>748000</v>
      </c>
      <c r="D21" s="8">
        <v>748000</v>
      </c>
      <c r="E21" s="8">
        <v>991878.59</v>
      </c>
      <c r="F21" s="25">
        <f t="shared" si="2"/>
        <v>132.60408957219252</v>
      </c>
      <c r="G21" s="11">
        <f t="shared" si="3"/>
        <v>132.60408957219252</v>
      </c>
      <c r="H21" s="26" t="s">
        <v>132</v>
      </c>
      <c r="I21" s="26" t="s">
        <v>133</v>
      </c>
    </row>
    <row r="22" spans="1:9" ht="78" x14ac:dyDescent="0.3">
      <c r="A22" s="13" t="s">
        <v>58</v>
      </c>
      <c r="B22" s="14" t="s">
        <v>21</v>
      </c>
      <c r="C22" s="7">
        <v>111269150</v>
      </c>
      <c r="D22" s="7">
        <v>111269150</v>
      </c>
      <c r="E22" s="7">
        <v>130793955.61</v>
      </c>
      <c r="F22" s="16">
        <f t="shared" si="2"/>
        <v>117.5473665521845</v>
      </c>
      <c r="G22" s="12">
        <f t="shared" si="3"/>
        <v>117.5473665521845</v>
      </c>
      <c r="H22" s="46" t="s">
        <v>134</v>
      </c>
      <c r="I22" s="46" t="s">
        <v>135</v>
      </c>
    </row>
    <row r="23" spans="1:9" ht="46.8" x14ac:dyDescent="0.3">
      <c r="A23" s="13" t="s">
        <v>87</v>
      </c>
      <c r="B23" s="10" t="s">
        <v>86</v>
      </c>
      <c r="C23" s="7">
        <v>0</v>
      </c>
      <c r="D23" s="7">
        <v>0</v>
      </c>
      <c r="E23" s="7">
        <v>-600</v>
      </c>
      <c r="F23" s="25"/>
      <c r="G23" s="11"/>
      <c r="H23" s="8"/>
      <c r="I23" s="23"/>
    </row>
    <row r="24" spans="1:9" ht="21" customHeight="1" x14ac:dyDescent="0.3">
      <c r="A24" s="32" t="s">
        <v>94</v>
      </c>
      <c r="B24" s="33"/>
      <c r="C24" s="19">
        <f>C25+C34+C38+C41+C44+C45+C46</f>
        <v>2544684730.7799997</v>
      </c>
      <c r="D24" s="19">
        <f>D25+D34+D38+D41+D44+D45+D46</f>
        <v>4061684730.7800002</v>
      </c>
      <c r="E24" s="19">
        <f>E25+E34+E38+E41+E44+E45+E46</f>
        <v>4799359347.3500004</v>
      </c>
      <c r="F24" s="20">
        <f t="shared" si="2"/>
        <v>188.60329884083106</v>
      </c>
      <c r="G24" s="21">
        <f t="shared" si="3"/>
        <v>118.1617891457651</v>
      </c>
      <c r="H24" s="8"/>
      <c r="I24" s="23"/>
    </row>
    <row r="25" spans="1:9" ht="46.8" x14ac:dyDescent="0.3">
      <c r="A25" s="13" t="s">
        <v>59</v>
      </c>
      <c r="B25" s="14" t="s">
        <v>22</v>
      </c>
      <c r="C25" s="7">
        <f>C26+C27+C28+C29+C32+C33</f>
        <v>1534512472.78</v>
      </c>
      <c r="D25" s="7">
        <f>D26+D27+D28+D29+D32+D33</f>
        <v>2951512472.7800002</v>
      </c>
      <c r="E25" s="7">
        <f>E26+E27+E28+E29+E30+E31+E32+E33</f>
        <v>3382042739.4000001</v>
      </c>
      <c r="F25" s="16">
        <f t="shared" si="2"/>
        <v>220.39851740487458</v>
      </c>
      <c r="G25" s="12">
        <f t="shared" si="3"/>
        <v>114.58676765185707</v>
      </c>
      <c r="H25" s="8"/>
      <c r="I25" s="23"/>
    </row>
    <row r="26" spans="1:9" ht="78" x14ac:dyDescent="0.3">
      <c r="A26" s="1" t="s">
        <v>60</v>
      </c>
      <c r="B26" s="2" t="s">
        <v>23</v>
      </c>
      <c r="C26" s="8">
        <v>7104000</v>
      </c>
      <c r="D26" s="8">
        <v>7104000</v>
      </c>
      <c r="E26" s="8">
        <v>4528089.4400000004</v>
      </c>
      <c r="F26" s="25">
        <f t="shared" si="2"/>
        <v>63.739997747747758</v>
      </c>
      <c r="G26" s="11">
        <f t="shared" si="3"/>
        <v>63.739997747747758</v>
      </c>
      <c r="H26" s="47" t="s">
        <v>136</v>
      </c>
      <c r="I26" s="47" t="s">
        <v>138</v>
      </c>
    </row>
    <row r="27" spans="1:9" ht="78" x14ac:dyDescent="0.3">
      <c r="A27" s="1" t="s">
        <v>100</v>
      </c>
      <c r="B27" s="2" t="s">
        <v>101</v>
      </c>
      <c r="C27" s="8">
        <v>1400000000</v>
      </c>
      <c r="D27" s="8">
        <v>2817000000</v>
      </c>
      <c r="E27" s="8">
        <v>3215129744.8499999</v>
      </c>
      <c r="F27" s="25">
        <f t="shared" si="2"/>
        <v>229.65212463214283</v>
      </c>
      <c r="G27" s="11">
        <f t="shared" si="3"/>
        <v>114.13311128328007</v>
      </c>
      <c r="H27" s="48" t="s">
        <v>137</v>
      </c>
      <c r="I27" s="48" t="s">
        <v>137</v>
      </c>
    </row>
    <row r="28" spans="1:9" ht="31.2" x14ac:dyDescent="0.3">
      <c r="A28" s="1" t="s">
        <v>102</v>
      </c>
      <c r="B28" s="26" t="s">
        <v>103</v>
      </c>
      <c r="C28" s="8">
        <v>1513472.78</v>
      </c>
      <c r="D28" s="8">
        <v>1513472.78</v>
      </c>
      <c r="E28" s="8">
        <v>1513472.78</v>
      </c>
      <c r="F28" s="25">
        <f t="shared" si="2"/>
        <v>100</v>
      </c>
      <c r="G28" s="11">
        <f t="shared" si="3"/>
        <v>100</v>
      </c>
      <c r="H28" s="27"/>
      <c r="I28" s="29"/>
    </row>
    <row r="29" spans="1:9" ht="118.2" customHeight="1" x14ac:dyDescent="0.3">
      <c r="A29" s="1" t="s">
        <v>61</v>
      </c>
      <c r="B29" s="2" t="s">
        <v>24</v>
      </c>
      <c r="C29" s="8">
        <v>119381000</v>
      </c>
      <c r="D29" s="8">
        <v>119381000</v>
      </c>
      <c r="E29" s="8">
        <v>153838805.12</v>
      </c>
      <c r="F29" s="25">
        <f t="shared" si="2"/>
        <v>128.86372632160897</v>
      </c>
      <c r="G29" s="11">
        <f t="shared" si="3"/>
        <v>128.86372632160897</v>
      </c>
      <c r="H29" s="23" t="s">
        <v>114</v>
      </c>
      <c r="I29" s="23" t="s">
        <v>113</v>
      </c>
    </row>
    <row r="30" spans="1:9" ht="46.8" x14ac:dyDescent="0.3">
      <c r="A30" s="1" t="s">
        <v>111</v>
      </c>
      <c r="B30" s="26" t="s">
        <v>112</v>
      </c>
      <c r="C30" s="8">
        <v>0</v>
      </c>
      <c r="D30" s="8">
        <v>0</v>
      </c>
      <c r="E30" s="8">
        <v>17.829999999999998</v>
      </c>
      <c r="F30" s="25"/>
      <c r="G30" s="11"/>
      <c r="H30" s="23"/>
      <c r="I30" s="23"/>
    </row>
    <row r="31" spans="1:9" ht="62.4" x14ac:dyDescent="0.3">
      <c r="A31" s="1" t="s">
        <v>122</v>
      </c>
      <c r="B31" s="26" t="s">
        <v>123</v>
      </c>
      <c r="C31" s="8">
        <v>0</v>
      </c>
      <c r="D31" s="8">
        <v>0</v>
      </c>
      <c r="E31" s="8">
        <v>55.4</v>
      </c>
      <c r="F31" s="25"/>
      <c r="G31" s="11"/>
      <c r="H31" s="23"/>
      <c r="I31" s="23"/>
    </row>
    <row r="32" spans="1:9" ht="78" x14ac:dyDescent="0.3">
      <c r="A32" s="1" t="s">
        <v>62</v>
      </c>
      <c r="B32" s="2" t="s">
        <v>25</v>
      </c>
      <c r="C32" s="8">
        <v>5706000</v>
      </c>
      <c r="D32" s="8">
        <v>5706000</v>
      </c>
      <c r="E32" s="8">
        <v>5167581.75</v>
      </c>
      <c r="F32" s="25">
        <f t="shared" si="2"/>
        <v>90.563998422712928</v>
      </c>
      <c r="G32" s="11">
        <f t="shared" si="3"/>
        <v>90.563998422712928</v>
      </c>
      <c r="H32" s="49" t="s">
        <v>140</v>
      </c>
      <c r="I32" s="49" t="s">
        <v>139</v>
      </c>
    </row>
    <row r="33" spans="1:9" ht="93.6" x14ac:dyDescent="0.3">
      <c r="A33" s="1" t="s">
        <v>63</v>
      </c>
      <c r="B33" s="2" t="s">
        <v>26</v>
      </c>
      <c r="C33" s="8">
        <v>808000</v>
      </c>
      <c r="D33" s="8">
        <v>808000</v>
      </c>
      <c r="E33" s="8">
        <v>1864972.23</v>
      </c>
      <c r="F33" s="25">
        <f t="shared" si="2"/>
        <v>230.81339480198019</v>
      </c>
      <c r="G33" s="11">
        <f t="shared" si="3"/>
        <v>230.81339480198019</v>
      </c>
      <c r="H33" s="23" t="s">
        <v>115</v>
      </c>
      <c r="I33" s="23" t="s">
        <v>115</v>
      </c>
    </row>
    <row r="34" spans="1:9" ht="31.2" x14ac:dyDescent="0.3">
      <c r="A34" s="13" t="s">
        <v>64</v>
      </c>
      <c r="B34" s="14" t="s">
        <v>27</v>
      </c>
      <c r="C34" s="7">
        <f>C35+C36+C37</f>
        <v>302569430</v>
      </c>
      <c r="D34" s="7">
        <f>D35+D36+D37</f>
        <v>302569430</v>
      </c>
      <c r="E34" s="7">
        <f>E35+E36+E37</f>
        <v>344798767.13</v>
      </c>
      <c r="F34" s="16">
        <f t="shared" si="2"/>
        <v>113.95690804917074</v>
      </c>
      <c r="G34" s="12">
        <f t="shared" si="3"/>
        <v>113.95690804917074</v>
      </c>
      <c r="H34" s="8"/>
      <c r="I34" s="23"/>
    </row>
    <row r="35" spans="1:9" ht="62.4" x14ac:dyDescent="0.3">
      <c r="A35" s="1" t="s">
        <v>65</v>
      </c>
      <c r="B35" s="2" t="s">
        <v>28</v>
      </c>
      <c r="C35" s="8">
        <v>19039900</v>
      </c>
      <c r="D35" s="8">
        <v>19039900</v>
      </c>
      <c r="E35" s="8">
        <v>14209074.949999999</v>
      </c>
      <c r="F35" s="25">
        <f t="shared" si="2"/>
        <v>74.62788643847918</v>
      </c>
      <c r="G35" s="11">
        <f t="shared" si="3"/>
        <v>74.62788643847918</v>
      </c>
      <c r="H35" s="23" t="s">
        <v>142</v>
      </c>
      <c r="I35" s="23" t="s">
        <v>141</v>
      </c>
    </row>
    <row r="36" spans="1:9" ht="46.8" x14ac:dyDescent="0.3">
      <c r="A36" s="1" t="s">
        <v>66</v>
      </c>
      <c r="B36" s="2" t="s">
        <v>29</v>
      </c>
      <c r="C36" s="8">
        <v>5409000</v>
      </c>
      <c r="D36" s="8">
        <v>5409000</v>
      </c>
      <c r="E36" s="8">
        <v>3070721.99</v>
      </c>
      <c r="F36" s="25">
        <f t="shared" si="2"/>
        <v>56.770604363098542</v>
      </c>
      <c r="G36" s="11">
        <f t="shared" si="3"/>
        <v>56.770604363098542</v>
      </c>
      <c r="H36" s="23" t="s">
        <v>144</v>
      </c>
      <c r="I36" s="23" t="s">
        <v>143</v>
      </c>
    </row>
    <row r="37" spans="1:9" ht="109.2" x14ac:dyDescent="0.3">
      <c r="A37" s="1" t="s">
        <v>67</v>
      </c>
      <c r="B37" s="2" t="s">
        <v>30</v>
      </c>
      <c r="C37" s="8">
        <v>278120530</v>
      </c>
      <c r="D37" s="8">
        <v>278120530</v>
      </c>
      <c r="E37" s="8">
        <v>327518970.19</v>
      </c>
      <c r="F37" s="25">
        <f t="shared" si="2"/>
        <v>117.76152238383841</v>
      </c>
      <c r="G37" s="11">
        <f t="shared" si="3"/>
        <v>117.76152238383841</v>
      </c>
      <c r="H37" s="50" t="s">
        <v>146</v>
      </c>
      <c r="I37" s="50" t="s">
        <v>145</v>
      </c>
    </row>
    <row r="38" spans="1:9" ht="31.2" x14ac:dyDescent="0.3">
      <c r="A38" s="13" t="s">
        <v>68</v>
      </c>
      <c r="B38" s="14" t="s">
        <v>31</v>
      </c>
      <c r="C38" s="7">
        <f>C39+C40</f>
        <v>56450200</v>
      </c>
      <c r="D38" s="7">
        <f>D39+D40</f>
        <v>56450200</v>
      </c>
      <c r="E38" s="7">
        <f>E39+E40</f>
        <v>66557424.010000005</v>
      </c>
      <c r="F38" s="16">
        <f t="shared" si="2"/>
        <v>117.9046735175429</v>
      </c>
      <c r="G38" s="12">
        <f t="shared" si="3"/>
        <v>117.9046735175429</v>
      </c>
      <c r="H38" s="8"/>
      <c r="I38" s="23"/>
    </row>
    <row r="39" spans="1:9" ht="46.8" x14ac:dyDescent="0.3">
      <c r="A39" s="1" t="s">
        <v>69</v>
      </c>
      <c r="B39" s="2" t="s">
        <v>32</v>
      </c>
      <c r="C39" s="8">
        <v>6284000</v>
      </c>
      <c r="D39" s="8">
        <v>6284000</v>
      </c>
      <c r="E39" s="8">
        <v>11646748.09</v>
      </c>
      <c r="F39" s="25">
        <f t="shared" si="2"/>
        <v>185.33972135582431</v>
      </c>
      <c r="G39" s="11">
        <f t="shared" si="3"/>
        <v>185.33972135582431</v>
      </c>
      <c r="H39" s="23" t="s">
        <v>148</v>
      </c>
      <c r="I39" s="23" t="s">
        <v>147</v>
      </c>
    </row>
    <row r="40" spans="1:9" ht="62.4" x14ac:dyDescent="0.3">
      <c r="A40" s="1" t="s">
        <v>70</v>
      </c>
      <c r="B40" s="2" t="s">
        <v>33</v>
      </c>
      <c r="C40" s="8">
        <v>50166200</v>
      </c>
      <c r="D40" s="8">
        <v>50166200</v>
      </c>
      <c r="E40" s="8">
        <v>54910675.920000002</v>
      </c>
      <c r="F40" s="25">
        <f t="shared" si="2"/>
        <v>109.45751505994077</v>
      </c>
      <c r="G40" s="11">
        <f t="shared" si="3"/>
        <v>109.45751505994077</v>
      </c>
      <c r="H40" s="23" t="s">
        <v>150</v>
      </c>
      <c r="I40" s="23" t="s">
        <v>149</v>
      </c>
    </row>
    <row r="41" spans="1:9" ht="31.2" x14ac:dyDescent="0.3">
      <c r="A41" s="13" t="s">
        <v>71</v>
      </c>
      <c r="B41" s="14" t="s">
        <v>34</v>
      </c>
      <c r="C41" s="7">
        <f>C42+C43</f>
        <v>6543990</v>
      </c>
      <c r="D41" s="7">
        <f>D42+D43</f>
        <v>6543990</v>
      </c>
      <c r="E41" s="7">
        <f>E42+E43</f>
        <v>7475428.8100000005</v>
      </c>
      <c r="F41" s="16">
        <f t="shared" si="2"/>
        <v>114.23349989838005</v>
      </c>
      <c r="G41" s="12">
        <f t="shared" si="3"/>
        <v>114.23349989838005</v>
      </c>
      <c r="H41" s="8"/>
      <c r="I41" s="23"/>
    </row>
    <row r="42" spans="1:9" ht="93.6" x14ac:dyDescent="0.3">
      <c r="A42" s="1" t="s">
        <v>72</v>
      </c>
      <c r="B42" s="2" t="s">
        <v>35</v>
      </c>
      <c r="C42" s="8">
        <v>543990</v>
      </c>
      <c r="D42" s="8">
        <v>543990</v>
      </c>
      <c r="E42" s="8">
        <v>3277947.27</v>
      </c>
      <c r="F42" s="25">
        <f t="shared" si="2"/>
        <v>602.57491314178571</v>
      </c>
      <c r="G42" s="11">
        <f t="shared" si="3"/>
        <v>602.57491314178571</v>
      </c>
      <c r="H42" s="23" t="s">
        <v>152</v>
      </c>
      <c r="I42" s="23" t="s">
        <v>151</v>
      </c>
    </row>
    <row r="43" spans="1:9" ht="62.4" x14ac:dyDescent="0.3">
      <c r="A43" s="1" t="s">
        <v>73</v>
      </c>
      <c r="B43" s="2" t="s">
        <v>36</v>
      </c>
      <c r="C43" s="8">
        <v>6000000</v>
      </c>
      <c r="D43" s="8">
        <v>6000000</v>
      </c>
      <c r="E43" s="8">
        <v>4197481.54</v>
      </c>
      <c r="F43" s="25">
        <f t="shared" si="2"/>
        <v>69.958025666666671</v>
      </c>
      <c r="G43" s="11">
        <f t="shared" si="3"/>
        <v>69.958025666666671</v>
      </c>
      <c r="H43" s="51" t="s">
        <v>154</v>
      </c>
      <c r="I43" s="51" t="s">
        <v>153</v>
      </c>
    </row>
    <row r="44" spans="1:9" ht="62.4" x14ac:dyDescent="0.3">
      <c r="A44" s="13" t="s">
        <v>74</v>
      </c>
      <c r="B44" s="14" t="s">
        <v>37</v>
      </c>
      <c r="C44" s="7">
        <v>926100</v>
      </c>
      <c r="D44" s="7">
        <v>926100</v>
      </c>
      <c r="E44" s="7">
        <v>95550</v>
      </c>
      <c r="F44" s="16">
        <f t="shared" si="2"/>
        <v>10.317460317460316</v>
      </c>
      <c r="G44" s="12">
        <f t="shared" si="3"/>
        <v>10.317460317460316</v>
      </c>
      <c r="H44" s="52" t="s">
        <v>156</v>
      </c>
      <c r="I44" s="52" t="s">
        <v>155</v>
      </c>
    </row>
    <row r="45" spans="1:9" ht="62.4" x14ac:dyDescent="0.3">
      <c r="A45" s="13" t="s">
        <v>75</v>
      </c>
      <c r="B45" s="14" t="s">
        <v>38</v>
      </c>
      <c r="C45" s="7">
        <v>643682538</v>
      </c>
      <c r="D45" s="7">
        <v>743682538</v>
      </c>
      <c r="E45" s="7">
        <v>998461430.99000001</v>
      </c>
      <c r="F45" s="16">
        <f t="shared" si="2"/>
        <v>155.1170603590306</v>
      </c>
      <c r="G45" s="12">
        <f t="shared" si="3"/>
        <v>134.25909309033688</v>
      </c>
      <c r="H45" s="23" t="s">
        <v>109</v>
      </c>
      <c r="I45" s="23" t="s">
        <v>117</v>
      </c>
    </row>
    <row r="46" spans="1:9" ht="18" customHeight="1" x14ac:dyDescent="0.3">
      <c r="A46" s="13" t="s">
        <v>89</v>
      </c>
      <c r="B46" s="10" t="s">
        <v>88</v>
      </c>
      <c r="C46" s="7">
        <v>0</v>
      </c>
      <c r="D46" s="7">
        <v>0</v>
      </c>
      <c r="E46" s="7">
        <v>-71992.990000000005</v>
      </c>
      <c r="F46" s="25"/>
      <c r="G46" s="11"/>
      <c r="H46" s="8"/>
      <c r="I46" s="23"/>
    </row>
    <row r="47" spans="1:9" x14ac:dyDescent="0.3">
      <c r="A47" s="13" t="s">
        <v>76</v>
      </c>
      <c r="B47" s="14" t="s">
        <v>39</v>
      </c>
      <c r="C47" s="7">
        <f>C48+C53+C54+C55+C56</f>
        <v>33693389700</v>
      </c>
      <c r="D47" s="7">
        <f>D48+D53+D54+D55+D56</f>
        <v>36535251037.799995</v>
      </c>
      <c r="E47" s="7">
        <f>E48+E53+E54+E55+E56</f>
        <v>35934426220.510002</v>
      </c>
      <c r="F47" s="16">
        <f t="shared" si="2"/>
        <v>106.65126465595714</v>
      </c>
      <c r="G47" s="12">
        <f t="shared" si="3"/>
        <v>98.355492845338958</v>
      </c>
      <c r="H47" s="8"/>
      <c r="I47" s="23"/>
    </row>
    <row r="48" spans="1:9" ht="31.2" x14ac:dyDescent="0.3">
      <c r="A48" s="13" t="s">
        <v>77</v>
      </c>
      <c r="B48" s="14" t="s">
        <v>40</v>
      </c>
      <c r="C48" s="7">
        <f>C49+C50+C51+C52</f>
        <v>33674289700</v>
      </c>
      <c r="D48" s="7">
        <f>D49+D50+D51+D52</f>
        <v>36010056637.739998</v>
      </c>
      <c r="E48" s="7">
        <f>E49+E50+E51+E52</f>
        <v>35427726930.620003</v>
      </c>
      <c r="F48" s="16">
        <f t="shared" si="2"/>
        <v>105.20705038247623</v>
      </c>
      <c r="G48" s="12">
        <f t="shared" si="3"/>
        <v>98.382869227398857</v>
      </c>
      <c r="H48" s="8"/>
      <c r="I48" s="23"/>
    </row>
    <row r="49" spans="1:9" ht="62.4" x14ac:dyDescent="0.3">
      <c r="A49" s="1" t="s">
        <v>78</v>
      </c>
      <c r="B49" s="2" t="s">
        <v>1</v>
      </c>
      <c r="C49" s="8">
        <v>15947950700</v>
      </c>
      <c r="D49" s="8">
        <v>17685710700</v>
      </c>
      <c r="E49" s="8">
        <v>17727777900</v>
      </c>
      <c r="F49" s="25">
        <f t="shared" si="2"/>
        <v>111.16022511908066</v>
      </c>
      <c r="G49" s="11">
        <f t="shared" si="3"/>
        <v>100.23785982205398</v>
      </c>
      <c r="H49" s="23" t="s">
        <v>110</v>
      </c>
      <c r="I49" s="22"/>
    </row>
    <row r="50" spans="1:9" ht="31.2" x14ac:dyDescent="0.3">
      <c r="A50" s="1" t="s">
        <v>79</v>
      </c>
      <c r="B50" s="2" t="s">
        <v>41</v>
      </c>
      <c r="C50" s="8">
        <v>14659765800</v>
      </c>
      <c r="D50" s="8">
        <v>14678296004.74</v>
      </c>
      <c r="E50" s="8">
        <v>14216765753.58</v>
      </c>
      <c r="F50" s="25">
        <f t="shared" si="2"/>
        <v>96.978123303852499</v>
      </c>
      <c r="G50" s="11">
        <f t="shared" si="3"/>
        <v>96.855695981257227</v>
      </c>
      <c r="H50" s="22"/>
      <c r="I50" s="22"/>
    </row>
    <row r="51" spans="1:9" s="6" customFormat="1" ht="124.8" x14ac:dyDescent="0.3">
      <c r="A51" s="1" t="s">
        <v>80</v>
      </c>
      <c r="B51" s="2" t="s">
        <v>2</v>
      </c>
      <c r="C51" s="8">
        <v>2291630300</v>
      </c>
      <c r="D51" s="8">
        <v>2307515700</v>
      </c>
      <c r="E51" s="8">
        <v>2132357066.97</v>
      </c>
      <c r="F51" s="25">
        <f t="shared" si="2"/>
        <v>93.049784992369837</v>
      </c>
      <c r="G51" s="11">
        <f t="shared" si="3"/>
        <v>92.409211645667241</v>
      </c>
      <c r="H51" s="23" t="s">
        <v>157</v>
      </c>
      <c r="I51" s="23" t="s">
        <v>157</v>
      </c>
    </row>
    <row r="52" spans="1:9" ht="234" x14ac:dyDescent="0.3">
      <c r="A52" s="1" t="s">
        <v>81</v>
      </c>
      <c r="B52" s="2" t="s">
        <v>0</v>
      </c>
      <c r="C52" s="8">
        <v>774942900</v>
      </c>
      <c r="D52" s="8">
        <v>1338534233</v>
      </c>
      <c r="E52" s="8">
        <v>1350826210.0699999</v>
      </c>
      <c r="F52" s="25">
        <f t="shared" si="2"/>
        <v>174.31299906999598</v>
      </c>
      <c r="G52" s="11">
        <f t="shared" si="3"/>
        <v>100.91831622732954</v>
      </c>
      <c r="H52" s="9" t="s">
        <v>158</v>
      </c>
      <c r="I52" s="22"/>
    </row>
    <row r="53" spans="1:9" ht="140.4" x14ac:dyDescent="0.3">
      <c r="A53" s="1" t="s">
        <v>82</v>
      </c>
      <c r="B53" s="2" t="s">
        <v>3</v>
      </c>
      <c r="C53" s="8">
        <v>19100000</v>
      </c>
      <c r="D53" s="8">
        <v>211613839.65000001</v>
      </c>
      <c r="E53" s="8">
        <v>183898148.81999999</v>
      </c>
      <c r="F53" s="25">
        <f t="shared" si="2"/>
        <v>962.81753308900522</v>
      </c>
      <c r="G53" s="11">
        <f t="shared" si="3"/>
        <v>86.902704059507386</v>
      </c>
      <c r="H53" s="23" t="s">
        <v>159</v>
      </c>
      <c r="I53" s="23" t="s">
        <v>160</v>
      </c>
    </row>
    <row r="54" spans="1:9" ht="62.4" x14ac:dyDescent="0.3">
      <c r="A54" s="1" t="s">
        <v>104</v>
      </c>
      <c r="B54" s="26" t="s">
        <v>105</v>
      </c>
      <c r="C54" s="8">
        <v>0</v>
      </c>
      <c r="D54" s="8">
        <v>0</v>
      </c>
      <c r="E54" s="8">
        <v>10512334</v>
      </c>
      <c r="F54" s="25"/>
      <c r="G54" s="11"/>
      <c r="H54" s="23" t="s">
        <v>161</v>
      </c>
      <c r="I54" s="23" t="s">
        <v>161</v>
      </c>
    </row>
    <row r="55" spans="1:9" ht="78" x14ac:dyDescent="0.3">
      <c r="A55" s="1" t="s">
        <v>90</v>
      </c>
      <c r="B55" s="9" t="s">
        <v>106</v>
      </c>
      <c r="C55" s="8">
        <v>0</v>
      </c>
      <c r="D55" s="8">
        <v>356713707.81999999</v>
      </c>
      <c r="E55" s="8">
        <v>367580856.64999998</v>
      </c>
      <c r="F55" s="25"/>
      <c r="G55" s="11">
        <f t="shared" si="3"/>
        <v>103.04646235672099</v>
      </c>
      <c r="H55" s="8"/>
      <c r="I55" s="23"/>
    </row>
    <row r="56" spans="1:9" ht="46.8" x14ac:dyDescent="0.3">
      <c r="A56" s="1" t="s">
        <v>83</v>
      </c>
      <c r="B56" s="2" t="s">
        <v>42</v>
      </c>
      <c r="C56" s="8">
        <v>0</v>
      </c>
      <c r="D56" s="8">
        <v>-43133147.409999996</v>
      </c>
      <c r="E56" s="8">
        <v>-55292049.579999998</v>
      </c>
      <c r="F56" s="25"/>
      <c r="G56" s="11">
        <f t="shared" si="3"/>
        <v>128.1892300935616</v>
      </c>
      <c r="H56" s="8"/>
      <c r="I56" s="23"/>
    </row>
    <row r="57" spans="1:9" ht="20.25" customHeight="1" x14ac:dyDescent="0.3">
      <c r="A57" s="30" t="s">
        <v>4</v>
      </c>
      <c r="B57" s="31"/>
      <c r="C57" s="7">
        <f>C5+C47</f>
        <v>86467918380.779999</v>
      </c>
      <c r="D57" s="7">
        <f>D5+D47</f>
        <v>92856247930.380005</v>
      </c>
      <c r="E57" s="7">
        <f>E5+E47</f>
        <v>95452297807.290009</v>
      </c>
      <c r="F57" s="16">
        <f t="shared" si="2"/>
        <v>110.39041946973369</v>
      </c>
      <c r="G57" s="12">
        <f t="shared" si="3"/>
        <v>102.79577296603286</v>
      </c>
      <c r="H57" s="8"/>
      <c r="I57" s="23"/>
    </row>
  </sheetData>
  <mergeCells count="13">
    <mergeCell ref="A57:B57"/>
    <mergeCell ref="A6:B6"/>
    <mergeCell ref="A24:B24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</mergeCells>
  <pageMargins left="0.25" right="0.19" top="0.31496062992125984" bottom="0.27559055118110237" header="0.15748031496062992" footer="0.15748031496062992"/>
  <pageSetup paperSize="9" scale="6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Давыдова</cp:lastModifiedBy>
  <cp:lastPrinted>2022-04-27T12:36:30Z</cp:lastPrinted>
  <dcterms:created xsi:type="dcterms:W3CDTF">2018-12-25T15:55:39Z</dcterms:created>
  <dcterms:modified xsi:type="dcterms:W3CDTF">2025-05-15T08:40:07Z</dcterms:modified>
</cp:coreProperties>
</file>