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08" yWindow="1308" windowWidth="15000" windowHeight="9708"/>
  </bookViews>
  <sheets>
    <sheet name="Расходы" sheetId="1" r:id="rId1"/>
  </sheets>
  <definedNames>
    <definedName name="_xlnm._FilterDatabase" localSheetId="0" hidden="1">Расходы!$A$6:$G$6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G48" i="1" l="1"/>
  <c r="F48" i="1"/>
  <c r="F35" i="1"/>
  <c r="G35" i="1"/>
  <c r="C47" i="1"/>
  <c r="E47" i="1" l="1"/>
  <c r="D47" i="1"/>
  <c r="F9" i="1" l="1"/>
  <c r="F10" i="1"/>
  <c r="F11" i="1"/>
  <c r="F12" i="1"/>
  <c r="F13" i="1"/>
  <c r="F14" i="1"/>
  <c r="F15" i="1"/>
  <c r="F17" i="1"/>
  <c r="F18" i="1"/>
  <c r="F19" i="1"/>
  <c r="F21" i="1"/>
  <c r="F22" i="1"/>
  <c r="F23" i="1"/>
  <c r="F24" i="1"/>
  <c r="F26" i="1"/>
  <c r="F27" i="1"/>
  <c r="F28" i="1"/>
  <c r="F29" i="1"/>
  <c r="F30" i="1"/>
  <c r="F31" i="1"/>
  <c r="F32" i="1"/>
  <c r="F33" i="1"/>
  <c r="F34" i="1"/>
  <c r="F36" i="1"/>
  <c r="F38" i="1"/>
  <c r="F39" i="1"/>
  <c r="F40" i="1"/>
  <c r="F41" i="1"/>
  <c r="F43" i="1"/>
  <c r="F44" i="1"/>
  <c r="F45" i="1"/>
  <c r="F46" i="1"/>
  <c r="F49" i="1"/>
  <c r="F50" i="1"/>
  <c r="F51" i="1"/>
  <c r="F52" i="1"/>
  <c r="F53" i="1"/>
  <c r="F54" i="1"/>
  <c r="F56" i="1"/>
  <c r="F57" i="1"/>
  <c r="F59" i="1"/>
  <c r="F60" i="1"/>
  <c r="F61" i="1"/>
  <c r="F62" i="1"/>
  <c r="F63" i="1"/>
  <c r="F64" i="1"/>
  <c r="F66" i="1"/>
  <c r="F67" i="1"/>
  <c r="F68" i="1"/>
  <c r="F69" i="1"/>
  <c r="F70" i="1"/>
  <c r="F72" i="1"/>
  <c r="F73" i="1"/>
  <c r="F74" i="1"/>
  <c r="F75" i="1"/>
  <c r="F77" i="1"/>
  <c r="F78" i="1"/>
  <c r="F79" i="1"/>
  <c r="F81" i="1"/>
  <c r="F83" i="1"/>
  <c r="F84" i="1"/>
  <c r="F85" i="1"/>
  <c r="F8" i="1"/>
  <c r="E25" i="1"/>
  <c r="G27" i="1"/>
  <c r="G19" i="1"/>
  <c r="C82" i="1" l="1"/>
  <c r="C80" i="1"/>
  <c r="C76" i="1"/>
  <c r="C71" i="1"/>
  <c r="C65" i="1"/>
  <c r="C58" i="1"/>
  <c r="C55" i="1"/>
  <c r="C42" i="1"/>
  <c r="C37" i="1"/>
  <c r="D25" i="1"/>
  <c r="C25" i="1"/>
  <c r="F25" i="1" s="1"/>
  <c r="D16" i="1"/>
  <c r="E16" i="1"/>
  <c r="C16" i="1"/>
  <c r="C20" i="1"/>
  <c r="C7" i="1"/>
  <c r="C86" i="1" l="1"/>
  <c r="F16" i="1"/>
  <c r="E20" i="1"/>
  <c r="F20" i="1" s="1"/>
  <c r="D20" i="1"/>
  <c r="G21" i="1"/>
  <c r="E7" i="1"/>
  <c r="F7" i="1" s="1"/>
  <c r="D7" i="1"/>
  <c r="E42" i="1" l="1"/>
  <c r="F42" i="1" s="1"/>
  <c r="D42" i="1"/>
  <c r="G43" i="1"/>
  <c r="E82" i="1" l="1"/>
  <c r="F82" i="1" s="1"/>
  <c r="D82" i="1"/>
  <c r="E80" i="1"/>
  <c r="F80" i="1" s="1"/>
  <c r="D80" i="1"/>
  <c r="E76" i="1"/>
  <c r="F76" i="1" s="1"/>
  <c r="D76" i="1"/>
  <c r="E71" i="1"/>
  <c r="F71" i="1" s="1"/>
  <c r="D71" i="1"/>
  <c r="E65" i="1"/>
  <c r="F65" i="1" s="1"/>
  <c r="D65" i="1"/>
  <c r="E58" i="1"/>
  <c r="F58" i="1" s="1"/>
  <c r="D58" i="1"/>
  <c r="E55" i="1"/>
  <c r="F55" i="1" s="1"/>
  <c r="D55" i="1"/>
  <c r="F47" i="1"/>
  <c r="E37" i="1"/>
  <c r="F37" i="1" s="1"/>
  <c r="D37" i="1"/>
  <c r="G44" i="1"/>
  <c r="G85" i="1"/>
  <c r="G84" i="1"/>
  <c r="G83" i="1"/>
  <c r="G81" i="1"/>
  <c r="G79" i="1"/>
  <c r="G78" i="1"/>
  <c r="G77" i="1"/>
  <c r="G75" i="1"/>
  <c r="G74" i="1"/>
  <c r="G73" i="1"/>
  <c r="G72" i="1"/>
  <c r="G70" i="1"/>
  <c r="G69" i="1"/>
  <c r="G68" i="1"/>
  <c r="G67" i="1"/>
  <c r="G66" i="1"/>
  <c r="G64" i="1"/>
  <c r="G63" i="1"/>
  <c r="G62" i="1"/>
  <c r="G61" i="1"/>
  <c r="G60" i="1"/>
  <c r="G59" i="1"/>
  <c r="G57" i="1"/>
  <c r="G56" i="1"/>
  <c r="G54" i="1"/>
  <c r="G53" i="1"/>
  <c r="G52" i="1"/>
  <c r="G51" i="1"/>
  <c r="G50" i="1"/>
  <c r="G49" i="1"/>
  <c r="G46" i="1"/>
  <c r="G45" i="1"/>
  <c r="G41" i="1"/>
  <c r="G40" i="1"/>
  <c r="G39" i="1"/>
  <c r="G38" i="1"/>
  <c r="G36" i="1"/>
  <c r="G34" i="1"/>
  <c r="G33" i="1"/>
  <c r="G32" i="1"/>
  <c r="G31" i="1"/>
  <c r="G30" i="1"/>
  <c r="G29" i="1"/>
  <c r="G28" i="1"/>
  <c r="G26" i="1"/>
  <c r="G24" i="1"/>
  <c r="G23" i="1"/>
  <c r="G22" i="1"/>
  <c r="G18" i="1"/>
  <c r="G17" i="1"/>
  <c r="G15" i="1"/>
  <c r="G14" i="1"/>
  <c r="G13" i="1"/>
  <c r="G12" i="1"/>
  <c r="G11" i="1"/>
  <c r="G10" i="1"/>
  <c r="G9" i="1"/>
  <c r="G8" i="1"/>
  <c r="G25" i="1" l="1"/>
  <c r="G71" i="1"/>
  <c r="G7" i="1"/>
  <c r="E86" i="1"/>
  <c r="F86" i="1" s="1"/>
  <c r="G65" i="1"/>
  <c r="G58" i="1"/>
  <c r="G47" i="1"/>
  <c r="G37" i="1"/>
  <c r="G80" i="1"/>
  <c r="G82" i="1"/>
  <c r="G42" i="1"/>
  <c r="G76" i="1"/>
  <c r="G55" i="1"/>
  <c r="D86" i="1"/>
  <c r="G20" i="1"/>
  <c r="G16" i="1"/>
  <c r="G86" i="1" l="1"/>
</calcChain>
</file>

<file path=xl/sharedStrings.xml><?xml version="1.0" encoding="utf-8"?>
<sst xmlns="http://schemas.openxmlformats.org/spreadsheetml/2006/main" count="168" uniqueCount="168">
  <si>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</si>
  <si>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</si>
  <si>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</si>
  <si>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</si>
  <si>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</si>
  <si>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</si>
  <si>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</si>
  <si>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</si>
  <si>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</si>
  <si>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</si>
  <si>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</si>
  <si>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</si>
  <si>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</si>
  <si>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</si>
  <si>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</si>
  <si>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</si>
  <si>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</si>
  <si>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</si>
  <si>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</si>
  <si>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</si>
  <si>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</si>
  <si>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</si>
  <si>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</si>
  <si>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</si>
  <si>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</si>
  <si>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</si>
  <si>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</si>
  <si>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</si>
  <si>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</si>
  <si>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</si>
  <si>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</si>
  <si>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</si>
  <si>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</si>
  <si>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</si>
  <si>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</si>
  <si>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</si>
  <si>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</si>
  <si>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</si>
  <si>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</si>
  <si>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</si>
  <si>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</si>
  <si>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</si>
  <si>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</si>
  <si>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</si>
  <si>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</si>
  <si>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</si>
  <si>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</si>
  <si>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</si>
  <si>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</si>
  <si>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</si>
  <si>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</si>
  <si>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</si>
  <si>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</si>
  <si>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</si>
  <si>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</si>
  <si>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</si>
  <si>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</si>
  <si>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</si>
  <si>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</si>
  <si>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</si>
  <si>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</si>
  <si>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</si>
  <si>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</si>
  <si>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</si>
  <si>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</si>
  <si>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</si>
  <si>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</si>
  <si>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</si>
  <si>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</si>
  <si>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</si>
  <si>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</si>
  <si>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</si>
  <si>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</si>
  <si>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</si>
  <si>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</si>
  <si>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</si>
  <si>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</si>
  <si>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</si>
  <si>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</si>
  <si>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</si>
  <si>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</si>
  <si>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</si>
  <si>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</si>
  <si>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</si>
  <si>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</si>
  <si>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</si>
  <si>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</si>
  <si>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</si>
  <si>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</si>
  <si>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</si>
  <si>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</si>
  <si>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</si>
  <si>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</si>
  <si>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</si>
  <si>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</si>
  <si>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</si>
  <si>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</si>
  <si>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</si>
  <si>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</si>
  <si>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</si>
  <si>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</si>
  <si>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</si>
  <si>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</si>
  <si>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</si>
  <si>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</si>
  <si>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</si>
  <si>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</si>
  <si>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</si>
  <si>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</si>
  <si>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</si>
  <si>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</si>
  <si>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</si>
  <si>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</si>
  <si>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</si>
  <si>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</si>
  <si>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</si>
  <si>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</si>
  <si>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</si>
  <si>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</si>
  <si>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</si>
  <si>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</si>
  <si>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</si>
  <si>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</si>
  <si>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</si>
  <si>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</si>
  <si>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</si>
  <si>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</si>
  <si>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</si>
  <si>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</si>
  <si>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</si>
  <si>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</si>
  <si>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</si>
  <si>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</si>
  <si>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</si>
  <si>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</si>
  <si>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</si>
  <si>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</si>
  <si>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</si>
  <si>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</si>
  <si>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</si>
  <si>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</si>
  <si>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</si>
  <si>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</si>
  <si>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</si>
  <si>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</si>
  <si>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</si>
  <si>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</si>
  <si>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</si>
  <si>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</si>
  <si>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Защита населения и территории от чрезвычайных ситуаций природного и техногенного характера, пожарная безопасность</t>
  </si>
  <si>
    <t>Экологический контроль</t>
  </si>
  <si>
    <t>0601</t>
  </si>
  <si>
    <t>Гражданская оборона</t>
  </si>
  <si>
    <t>0309</t>
  </si>
  <si>
    <t>0209</t>
  </si>
  <si>
    <t>Другие вопросы в области национальной обороны</t>
  </si>
  <si>
    <t>0402</t>
  </si>
  <si>
    <t>Топливно-энергетический комплекс</t>
  </si>
  <si>
    <t xml:space="preserve">Бюджетные асигнования, утвержденные сводной бюджетной росписью с учетом изменений
</t>
  </si>
  <si>
    <t>Процент исполнения к плановым бюджетным назначениям, утвержденным законом о бюджете</t>
  </si>
  <si>
    <t>Дошкольное образование</t>
  </si>
  <si>
    <t>0701</t>
  </si>
  <si>
    <t>Сведения об исполнении областного бюджета Брянской области за 1 квартал 2025 года по расходам в разрезе разделов и подразделов классификации расходов в сравнении с плановыми значениями, утвержденными законом о бюджете на 2025 год</t>
  </si>
  <si>
    <t>План расходов
на 2025 год в соответствии с Законом Брянской области от 11.12.2024 № 98-З "Об областном бюджете на 2025 год и на плановый период 2026 и 2027 годов" (в редакции закона от 04.03.2025 № 19-З по состоянию на конец отчетного периода)</t>
  </si>
  <si>
    <t>Кассовое исполнение
за 1 квартал
2025 года</t>
  </si>
  <si>
    <t>0411</t>
  </si>
  <si>
    <t>Прикладные научные исследования в области национальной экономики</t>
  </si>
  <si>
    <t>Процент исполнения к уточненным бюджетным назначениям, утвержденным сводной бюджетной росписью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</si>
</sst>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21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name val="Times New Roman"/>
      <family val="1"/>
      <charset val="204"/>
    </font>
    <font>
      <sz val="10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89">
    <xf numFmtId="0" fontId="0" fillId="0" borderId="0"/>
    <xf numFmtId="4" fontId="6" fillId="0" borderId="7">
      <alignment horizontal="right"/>
    </xf>
    <xf numFmtId="0" fontId="7" fillId="0" borderId="0"/>
    <xf numFmtId="0" fontId="8" fillId="0" borderId="0"/>
    <xf numFmtId="0" fontId="9" fillId="0" borderId="0">
      <alignment horizontal="center" wrapText="1"/>
    </xf>
    <xf numFmtId="0" fontId="10" fillId="0" borderId="8"/>
    <xf numFmtId="0" fontId="10" fillId="0" borderId="0"/>
    <xf numFmtId="0" fontId="11" fillId="0" borderId="0"/>
    <xf numFmtId="0" fontId="9" fillId="0" borderId="0">
      <alignment horizontal="left" wrapText="1"/>
    </xf>
    <xf numFmtId="0" fontId="12" fillId="0" borderId="0"/>
    <xf numFmtId="0" fontId="13" fillId="0" borderId="0"/>
    <xf numFmtId="0" fontId="10" fillId="0" borderId="9"/>
    <xf numFmtId="0" fontId="6" fillId="0" borderId="10">
      <alignment horizontal="center"/>
    </xf>
    <xf numFmtId="0" fontId="11" fillId="0" borderId="11"/>
    <xf numFmtId="0" fontId="6" fillId="0" borderId="0">
      <alignment horizontal="left"/>
    </xf>
    <xf numFmtId="0" fontId="14" fillId="0" borderId="0">
      <alignment horizontal="center" vertical="top"/>
    </xf>
    <xf numFmtId="49" fontId="15" fillId="0" borderId="12">
      <alignment horizontal="right"/>
    </xf>
    <xf numFmtId="49" fontId="11" fillId="0" borderId="13">
      <alignment horizontal="center"/>
    </xf>
    <xf numFmtId="0" fontId="11" fillId="0" borderId="14"/>
    <xf numFmtId="49" fontId="11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2">
      <alignment horizontal="right"/>
    </xf>
    <xf numFmtId="165" fontId="6" fillId="0" borderId="15">
      <alignment horizontal="center"/>
    </xf>
    <xf numFmtId="49" fontId="6" fillId="0" borderId="0"/>
    <xf numFmtId="0" fontId="6" fillId="0" borderId="0">
      <alignment horizontal="right"/>
    </xf>
    <xf numFmtId="0" fontId="6" fillId="0" borderId="16">
      <alignment horizontal="center"/>
    </xf>
    <xf numFmtId="0" fontId="6" fillId="0" borderId="8">
      <alignment wrapText="1"/>
    </xf>
    <xf numFmtId="49" fontId="6" fillId="0" borderId="17">
      <alignment horizontal="center"/>
    </xf>
    <xf numFmtId="0" fontId="6" fillId="0" borderId="18">
      <alignment wrapText="1"/>
    </xf>
    <xf numFmtId="49" fontId="6" fillId="0" borderId="15">
      <alignment horizontal="center"/>
    </xf>
    <xf numFmtId="0" fontId="6" fillId="0" borderId="19">
      <alignment horizontal="left"/>
    </xf>
    <xf numFmtId="49" fontId="6" fillId="0" borderId="19"/>
    <xf numFmtId="0" fontId="6" fillId="0" borderId="15">
      <alignment horizontal="center"/>
    </xf>
    <xf numFmtId="49" fontId="6" fillId="0" borderId="20">
      <alignment horizontal="center"/>
    </xf>
    <xf numFmtId="0" fontId="12" fillId="0" borderId="21"/>
    <xf numFmtId="49" fontId="6" fillId="0" borderId="22">
      <alignment horizontal="center" vertical="center" wrapText="1"/>
    </xf>
    <xf numFmtId="49" fontId="6" fillId="0" borderId="23">
      <alignment horizontal="center" vertical="center" wrapText="1"/>
    </xf>
    <xf numFmtId="49" fontId="6" fillId="0" borderId="7">
      <alignment horizontal="center" vertical="center" wrapText="1"/>
    </xf>
    <xf numFmtId="49" fontId="6" fillId="0" borderId="10">
      <alignment horizontal="center" vertical="center" wrapText="1"/>
    </xf>
    <xf numFmtId="0" fontId="6" fillId="0" borderId="24">
      <alignment horizontal="left" wrapText="1"/>
    </xf>
    <xf numFmtId="49" fontId="6" fillId="0" borderId="25">
      <alignment horizontal="center" wrapText="1"/>
    </xf>
    <xf numFmtId="49" fontId="6" fillId="0" borderId="26">
      <alignment horizontal="center"/>
    </xf>
    <xf numFmtId="4" fontId="6" fillId="0" borderId="22">
      <alignment horizontal="right"/>
    </xf>
    <xf numFmtId="4" fontId="6" fillId="0" borderId="27">
      <alignment horizontal="right"/>
    </xf>
    <xf numFmtId="0" fontId="6" fillId="0" borderId="28">
      <alignment horizontal="left" wrapText="1"/>
    </xf>
    <xf numFmtId="4" fontId="6" fillId="0" borderId="29">
      <alignment horizontal="right"/>
    </xf>
    <xf numFmtId="0" fontId="6" fillId="0" borderId="30">
      <alignment horizontal="left" wrapText="1" indent="1"/>
    </xf>
    <xf numFmtId="49" fontId="6" fillId="0" borderId="31">
      <alignment horizontal="center" wrapText="1"/>
    </xf>
    <xf numFmtId="49" fontId="6" fillId="0" borderId="32">
      <alignment horizontal="center"/>
    </xf>
    <xf numFmtId="0" fontId="6" fillId="0" borderId="33">
      <alignment horizontal="left" wrapText="1" indent="1"/>
    </xf>
    <xf numFmtId="49" fontId="6" fillId="0" borderId="34">
      <alignment horizontal="center"/>
    </xf>
    <xf numFmtId="49" fontId="6" fillId="0" borderId="11">
      <alignment horizontal="center"/>
    </xf>
    <xf numFmtId="49" fontId="6" fillId="0" borderId="0">
      <alignment horizontal="center"/>
    </xf>
    <xf numFmtId="0" fontId="6" fillId="0" borderId="27">
      <alignment horizontal="left" wrapText="1" indent="2"/>
    </xf>
    <xf numFmtId="49" fontId="6" fillId="0" borderId="35">
      <alignment horizontal="center"/>
    </xf>
    <xf numFmtId="49" fontId="6" fillId="0" borderId="22">
      <alignment horizontal="center"/>
    </xf>
    <xf numFmtId="0" fontId="6" fillId="0" borderId="36">
      <alignment horizontal="left" wrapText="1" indent="2"/>
    </xf>
    <xf numFmtId="0" fontId="6" fillId="0" borderId="21"/>
    <xf numFmtId="0" fontId="6" fillId="3" borderId="21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0" fontId="6" fillId="0" borderId="8">
      <alignment horizontal="left"/>
    </xf>
    <xf numFmtId="49" fontId="6" fillId="0" borderId="8"/>
    <xf numFmtId="0" fontId="6" fillId="0" borderId="8"/>
    <xf numFmtId="0" fontId="6" fillId="0" borderId="37">
      <alignment horizontal="left" wrapText="1"/>
    </xf>
    <xf numFmtId="49" fontId="6" fillId="0" borderId="26">
      <alignment horizontal="center" wrapText="1"/>
    </xf>
    <xf numFmtId="4" fontId="6" fillId="0" borderId="7">
      <alignment horizontal="right"/>
    </xf>
    <xf numFmtId="4" fontId="6" fillId="0" borderId="38">
      <alignment horizontal="right"/>
    </xf>
    <xf numFmtId="0" fontId="6" fillId="0" borderId="39">
      <alignment horizontal="left" wrapText="1"/>
    </xf>
    <xf numFmtId="49" fontId="6" fillId="0" borderId="35">
      <alignment horizontal="center" wrapText="1"/>
    </xf>
    <xf numFmtId="49" fontId="6" fillId="0" borderId="27">
      <alignment horizontal="center"/>
    </xf>
    <xf numFmtId="0" fontId="6" fillId="0" borderId="18"/>
    <xf numFmtId="0" fontId="6" fillId="0" borderId="40"/>
    <xf numFmtId="0" fontId="8" fillId="0" borderId="36">
      <alignment horizontal="left" wrapText="1"/>
    </xf>
    <xf numFmtId="0" fontId="6" fillId="0" borderId="41">
      <alignment horizontal="center" wrapText="1"/>
    </xf>
    <xf numFmtId="49" fontId="6" fillId="0" borderId="42">
      <alignment horizontal="center" wrapText="1"/>
    </xf>
    <xf numFmtId="4" fontId="6" fillId="0" borderId="26">
      <alignment horizontal="right"/>
    </xf>
    <xf numFmtId="4" fontId="6" fillId="0" borderId="43">
      <alignment horizontal="right"/>
    </xf>
    <xf numFmtId="0" fontId="8" fillId="0" borderId="15">
      <alignment horizontal="left" wrapText="1"/>
    </xf>
    <xf numFmtId="0" fontId="11" fillId="0" borderId="21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8"/>
    <xf numFmtId="49" fontId="6" fillId="0" borderId="8">
      <alignment horizontal="left"/>
    </xf>
    <xf numFmtId="49" fontId="6" fillId="0" borderId="7">
      <alignment horizontal="center"/>
    </xf>
    <xf numFmtId="0" fontId="6" fillId="0" borderId="30">
      <alignment horizontal="left" wrapText="1"/>
    </xf>
    <xf numFmtId="49" fontId="6" fillId="0" borderId="44">
      <alignment horizontal="center"/>
    </xf>
    <xf numFmtId="0" fontId="6" fillId="0" borderId="33">
      <alignment horizontal="left" wrapText="1"/>
    </xf>
    <xf numFmtId="0" fontId="11" fillId="0" borderId="32"/>
    <xf numFmtId="0" fontId="11" fillId="0" borderId="44"/>
    <xf numFmtId="0" fontId="6" fillId="0" borderId="37">
      <alignment horizontal="left" wrapText="1" indent="1"/>
    </xf>
    <xf numFmtId="49" fontId="6" fillId="0" borderId="45">
      <alignment horizontal="center" wrapText="1"/>
    </xf>
    <xf numFmtId="0" fontId="6" fillId="0" borderId="39">
      <alignment horizontal="left" wrapText="1" indent="1"/>
    </xf>
    <xf numFmtId="0" fontId="6" fillId="0" borderId="30">
      <alignment horizontal="left" wrapText="1" indent="2"/>
    </xf>
    <xf numFmtId="0" fontId="6" fillId="0" borderId="33">
      <alignment horizontal="left" wrapText="1" indent="2"/>
    </xf>
    <xf numFmtId="49" fontId="6" fillId="0" borderId="45">
      <alignment horizontal="center"/>
    </xf>
    <xf numFmtId="0" fontId="11" fillId="0" borderId="19"/>
    <xf numFmtId="0" fontId="11" fillId="0" borderId="8"/>
    <xf numFmtId="0" fontId="8" fillId="0" borderId="23">
      <alignment horizontal="center" vertical="center" textRotation="90" wrapText="1"/>
    </xf>
    <xf numFmtId="0" fontId="6" fillId="0" borderId="22">
      <alignment horizontal="center" vertical="top" wrapText="1"/>
    </xf>
    <xf numFmtId="0" fontId="6" fillId="0" borderId="32">
      <alignment horizontal="center" vertical="top"/>
    </xf>
    <xf numFmtId="0" fontId="6" fillId="0" borderId="22">
      <alignment horizontal="center" vertical="top"/>
    </xf>
    <xf numFmtId="49" fontId="6" fillId="0" borderId="22">
      <alignment horizontal="center" vertical="top" wrapText="1"/>
    </xf>
    <xf numFmtId="0" fontId="8" fillId="0" borderId="46"/>
    <xf numFmtId="49" fontId="8" fillId="0" borderId="25">
      <alignment horizontal="center"/>
    </xf>
    <xf numFmtId="0" fontId="12" fillId="0" borderId="14"/>
    <xf numFmtId="49" fontId="16" fillId="0" borderId="47">
      <alignment horizontal="left" vertical="center" wrapText="1"/>
    </xf>
    <xf numFmtId="49" fontId="8" fillId="0" borderId="35">
      <alignment horizontal="center" vertical="center" wrapText="1"/>
    </xf>
    <xf numFmtId="49" fontId="6" fillId="0" borderId="48">
      <alignment horizontal="left" vertical="center" wrapText="1" indent="2"/>
    </xf>
    <xf numFmtId="49" fontId="6" fillId="0" borderId="31">
      <alignment horizontal="center" vertical="center" wrapText="1"/>
    </xf>
    <xf numFmtId="0" fontId="6" fillId="0" borderId="32"/>
    <xf numFmtId="4" fontId="6" fillId="0" borderId="32">
      <alignment horizontal="right"/>
    </xf>
    <xf numFmtId="4" fontId="6" fillId="0" borderId="44">
      <alignment horizontal="right"/>
    </xf>
    <xf numFmtId="49" fontId="6" fillId="0" borderId="49">
      <alignment horizontal="left" vertical="center" wrapText="1" indent="3"/>
    </xf>
    <xf numFmtId="49" fontId="6" fillId="0" borderId="45">
      <alignment horizontal="center" vertical="center" wrapText="1"/>
    </xf>
    <xf numFmtId="49" fontId="6" fillId="0" borderId="47">
      <alignment horizontal="left" vertical="center" wrapText="1" indent="3"/>
    </xf>
    <xf numFmtId="49" fontId="6" fillId="0" borderId="35">
      <alignment horizontal="center" vertical="center" wrapText="1"/>
    </xf>
    <xf numFmtId="49" fontId="6" fillId="0" borderId="50">
      <alignment horizontal="left" vertical="center" wrapText="1" indent="3"/>
    </xf>
    <xf numFmtId="0" fontId="16" fillId="0" borderId="46">
      <alignment horizontal="left" vertical="center" wrapText="1"/>
    </xf>
    <xf numFmtId="49" fontId="6" fillId="0" borderId="51">
      <alignment horizontal="center" vertical="center" wrapText="1"/>
    </xf>
    <xf numFmtId="4" fontId="6" fillId="0" borderId="10">
      <alignment horizontal="right"/>
    </xf>
    <xf numFmtId="4" fontId="6" fillId="0" borderId="52">
      <alignment horizontal="right"/>
    </xf>
    <xf numFmtId="0" fontId="8" fillId="0" borderId="19">
      <alignment horizontal="center" vertical="center" textRotation="90" wrapText="1"/>
    </xf>
    <xf numFmtId="49" fontId="6" fillId="0" borderId="19">
      <alignment horizontal="left" vertical="center" wrapText="1" indent="3"/>
    </xf>
    <xf numFmtId="49" fontId="6" fillId="0" borderId="21">
      <alignment horizontal="center" vertical="center" wrapText="1"/>
    </xf>
    <xf numFmtId="4" fontId="6" fillId="0" borderId="21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8">
      <alignment horizontal="center" vertical="center" textRotation="90" wrapText="1"/>
    </xf>
    <xf numFmtId="49" fontId="6" fillId="0" borderId="8">
      <alignment horizontal="left" vertical="center" wrapText="1" indent="3"/>
    </xf>
    <xf numFmtId="49" fontId="6" fillId="0" borderId="8">
      <alignment horizontal="center" vertical="center" wrapText="1"/>
    </xf>
    <xf numFmtId="4" fontId="6" fillId="0" borderId="8">
      <alignment horizontal="right"/>
    </xf>
    <xf numFmtId="49" fontId="6" fillId="0" borderId="32">
      <alignment horizontal="center" vertical="center" wrapText="1"/>
    </xf>
    <xf numFmtId="0" fontId="16" fillId="0" borderId="53">
      <alignment horizontal="left" vertical="center" wrapText="1"/>
    </xf>
    <xf numFmtId="49" fontId="8" fillId="0" borderId="25">
      <alignment horizontal="center" vertical="center" wrapText="1"/>
    </xf>
    <xf numFmtId="4" fontId="6" fillId="0" borderId="54">
      <alignment horizontal="right"/>
    </xf>
    <xf numFmtId="49" fontId="6" fillId="0" borderId="55">
      <alignment horizontal="left" vertical="center" wrapText="1" indent="2"/>
    </xf>
    <xf numFmtId="0" fontId="6" fillId="0" borderId="34"/>
    <xf numFmtId="0" fontId="6" fillId="0" borderId="27"/>
    <xf numFmtId="49" fontId="6" fillId="0" borderId="56">
      <alignment horizontal="left" vertical="center" wrapText="1" indent="3"/>
    </xf>
    <xf numFmtId="4" fontId="6" fillId="0" borderId="57">
      <alignment horizontal="right"/>
    </xf>
    <xf numFmtId="49" fontId="6" fillId="0" borderId="58">
      <alignment horizontal="left" vertical="center" wrapText="1" indent="3"/>
    </xf>
    <xf numFmtId="49" fontId="6" fillId="0" borderId="59">
      <alignment horizontal="left" vertical="center" wrapText="1" indent="3"/>
    </xf>
    <xf numFmtId="49" fontId="6" fillId="0" borderId="60">
      <alignment horizontal="center" vertical="center" wrapText="1"/>
    </xf>
    <xf numFmtId="4" fontId="6" fillId="0" borderId="61">
      <alignment horizontal="right"/>
    </xf>
    <xf numFmtId="0" fontId="8" fillId="0" borderId="19">
      <alignment horizontal="center" vertical="center" textRotation="90"/>
    </xf>
    <xf numFmtId="4" fontId="6" fillId="0" borderId="0">
      <alignment horizontal="right"/>
    </xf>
    <xf numFmtId="0" fontId="8" fillId="0" borderId="8">
      <alignment horizontal="center" vertical="center" textRotation="90"/>
    </xf>
    <xf numFmtId="0" fontId="8" fillId="0" borderId="23">
      <alignment horizontal="center" vertical="center" textRotation="90"/>
    </xf>
    <xf numFmtId="0" fontId="6" fillId="0" borderId="44"/>
    <xf numFmtId="49" fontId="6" fillId="0" borderId="62">
      <alignment horizontal="center" vertical="center" wrapText="1"/>
    </xf>
    <xf numFmtId="0" fontId="6" fillId="0" borderId="63"/>
    <xf numFmtId="0" fontId="6" fillId="0" borderId="64"/>
    <xf numFmtId="0" fontId="8" fillId="0" borderId="22">
      <alignment horizontal="center" vertical="center" textRotation="90"/>
    </xf>
    <xf numFmtId="49" fontId="16" fillId="0" borderId="53">
      <alignment horizontal="left" vertical="center" wrapText="1"/>
    </xf>
    <xf numFmtId="0" fontId="8" fillId="0" borderId="45">
      <alignment horizontal="center" vertical="center"/>
    </xf>
    <xf numFmtId="0" fontId="6" fillId="0" borderId="31">
      <alignment horizontal="center" vertical="center"/>
    </xf>
    <xf numFmtId="0" fontId="6" fillId="0" borderId="45">
      <alignment horizontal="center" vertical="center"/>
    </xf>
    <xf numFmtId="0" fontId="6" fillId="0" borderId="35">
      <alignment horizontal="center" vertical="center"/>
    </xf>
    <xf numFmtId="0" fontId="6" fillId="0" borderId="51">
      <alignment horizontal="center" vertical="center"/>
    </xf>
    <xf numFmtId="0" fontId="8" fillId="0" borderId="25">
      <alignment horizontal="center" vertical="center"/>
    </xf>
    <xf numFmtId="49" fontId="8" fillId="0" borderId="35">
      <alignment horizontal="center" vertical="center"/>
    </xf>
    <xf numFmtId="49" fontId="6" fillId="0" borderId="62">
      <alignment horizontal="center" vertical="center"/>
    </xf>
    <xf numFmtId="49" fontId="6" fillId="0" borderId="45">
      <alignment horizontal="center" vertical="center"/>
    </xf>
    <xf numFmtId="49" fontId="6" fillId="0" borderId="35">
      <alignment horizontal="center" vertical="center"/>
    </xf>
    <xf numFmtId="49" fontId="6" fillId="0" borderId="51">
      <alignment horizontal="center" vertical="center"/>
    </xf>
    <xf numFmtId="49" fontId="6" fillId="0" borderId="8">
      <alignment horizontal="center" wrapText="1"/>
    </xf>
    <xf numFmtId="0" fontId="6" fillId="0" borderId="8">
      <alignment horizontal="center"/>
    </xf>
    <xf numFmtId="49" fontId="6" fillId="0" borderId="0">
      <alignment horizontal="left"/>
    </xf>
    <xf numFmtId="0" fontId="6" fillId="0" borderId="19">
      <alignment horizontal="center"/>
    </xf>
    <xf numFmtId="49" fontId="6" fillId="0" borderId="19">
      <alignment horizontal="center"/>
    </xf>
    <xf numFmtId="0" fontId="17" fillId="0" borderId="8">
      <alignment wrapText="1"/>
    </xf>
    <xf numFmtId="0" fontId="18" fillId="0" borderId="8"/>
    <xf numFmtId="0" fontId="17" fillId="0" borderId="22">
      <alignment wrapText="1"/>
    </xf>
    <xf numFmtId="0" fontId="17" fillId="0" borderId="19">
      <alignment wrapText="1"/>
    </xf>
    <xf numFmtId="0" fontId="18" fillId="0" borderId="19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1" fillId="4" borderId="0"/>
    <xf numFmtId="0" fontId="12" fillId="0" borderId="0"/>
    <xf numFmtId="0" fontId="20" fillId="0" borderId="0">
      <alignment vertical="top" wrapText="1"/>
    </xf>
  </cellStyleXfs>
  <cellXfs count="35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0" fontId="0" fillId="0" borderId="0" xfId="0" applyBorder="1"/>
    <xf numFmtId="0" fontId="0" fillId="0" borderId="0" xfId="0" applyBorder="1"/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</cellXfs>
  <cellStyles count="189">
    <cellStyle name="br" xfId="183"/>
    <cellStyle name="col" xfId="182"/>
    <cellStyle name="style0" xfId="184"/>
    <cellStyle name="td" xfId="185"/>
    <cellStyle name="tr" xfId="181"/>
    <cellStyle name="xl100" xfId="66"/>
    <cellStyle name="xl101" xfId="71"/>
    <cellStyle name="xl102" xfId="81"/>
    <cellStyle name="xl103" xfId="85"/>
    <cellStyle name="xl104" xfId="93"/>
    <cellStyle name="xl105" xfId="88"/>
    <cellStyle name="xl106" xfId="96"/>
    <cellStyle name="xl107" xfId="99"/>
    <cellStyle name="xl108" xfId="83"/>
    <cellStyle name="xl109" xfId="86"/>
    <cellStyle name="xl110" xfId="94"/>
    <cellStyle name="xl111" xfId="98"/>
    <cellStyle name="xl112" xfId="84"/>
    <cellStyle name="xl113" xfId="87"/>
    <cellStyle name="xl114" xfId="89"/>
    <cellStyle name="xl115" xfId="95"/>
    <cellStyle name="xl116" xfId="90"/>
    <cellStyle name="xl117" xfId="97"/>
    <cellStyle name="xl118" xfId="91"/>
    <cellStyle name="xl119" xfId="92"/>
    <cellStyle name="xl120" xfId="101"/>
    <cellStyle name="xl121" xfId="125"/>
    <cellStyle name="xl122" xfId="129"/>
    <cellStyle name="xl123" xfId="133"/>
    <cellStyle name="xl124" xfId="150"/>
    <cellStyle name="xl125" xfId="152"/>
    <cellStyle name="xl126" xfId="153"/>
    <cellStyle name="xl127" xfId="100"/>
    <cellStyle name="xl128" xfId="158"/>
    <cellStyle name="xl129" xfId="176"/>
    <cellStyle name="xl130" xfId="179"/>
    <cellStyle name="xl131" xfId="102"/>
    <cellStyle name="xl132" xfId="106"/>
    <cellStyle name="xl133" xfId="109"/>
    <cellStyle name="xl134" xfId="111"/>
    <cellStyle name="xl135" xfId="116"/>
    <cellStyle name="xl136" xfId="118"/>
    <cellStyle name="xl137" xfId="120"/>
    <cellStyle name="xl138" xfId="121"/>
    <cellStyle name="xl139" xfId="126"/>
    <cellStyle name="xl140" xfId="130"/>
    <cellStyle name="xl141" xfId="134"/>
    <cellStyle name="xl142" xfId="138"/>
    <cellStyle name="xl143" xfId="141"/>
    <cellStyle name="xl144" xfId="144"/>
    <cellStyle name="xl145" xfId="146"/>
    <cellStyle name="xl146" xfId="147"/>
    <cellStyle name="xl147" xfId="159"/>
    <cellStyle name="xl148" xfId="107"/>
    <cellStyle name="xl149" xfId="110"/>
    <cellStyle name="xl150" xfId="112"/>
    <cellStyle name="xl151" xfId="117"/>
    <cellStyle name="xl152" xfId="119"/>
    <cellStyle name="xl153" xfId="122"/>
    <cellStyle name="xl154" xfId="127"/>
    <cellStyle name="xl155" xfId="131"/>
    <cellStyle name="xl156" xfId="135"/>
    <cellStyle name="xl157" xfId="137"/>
    <cellStyle name="xl158" xfId="139"/>
    <cellStyle name="xl159" xfId="148"/>
    <cellStyle name="xl160" xfId="155"/>
    <cellStyle name="xl161" xfId="160"/>
    <cellStyle name="xl162" xfId="161"/>
    <cellStyle name="xl163" xfId="162"/>
    <cellStyle name="xl164" xfId="163"/>
    <cellStyle name="xl165" xfId="164"/>
    <cellStyle name="xl166" xfId="165"/>
    <cellStyle name="xl167" xfId="166"/>
    <cellStyle name="xl168" xfId="167"/>
    <cellStyle name="xl169" xfId="168"/>
    <cellStyle name="xl170" xfId="169"/>
    <cellStyle name="xl171" xfId="170"/>
    <cellStyle name="xl172" xfId="105"/>
    <cellStyle name="xl173" xfId="113"/>
    <cellStyle name="xl174" xfId="123"/>
    <cellStyle name="xl175" xfId="128"/>
    <cellStyle name="xl176" xfId="132"/>
    <cellStyle name="xl177" xfId="136"/>
    <cellStyle name="xl178" xfId="151"/>
    <cellStyle name="xl179" xfId="114"/>
    <cellStyle name="xl180" xfId="156"/>
    <cellStyle name="xl181" xfId="171"/>
    <cellStyle name="xl182" xfId="174"/>
    <cellStyle name="xl183" xfId="177"/>
    <cellStyle name="xl184" xfId="180"/>
    <cellStyle name="xl185" xfId="172"/>
    <cellStyle name="xl186" xfId="175"/>
    <cellStyle name="xl187" xfId="173"/>
    <cellStyle name="xl188" xfId="103"/>
    <cellStyle name="xl189" xfId="140"/>
    <cellStyle name="xl190" xfId="142"/>
    <cellStyle name="xl191" xfId="145"/>
    <cellStyle name="xl192" xfId="149"/>
    <cellStyle name="xl193" xfId="154"/>
    <cellStyle name="xl194" xfId="115"/>
    <cellStyle name="xl195" xfId="157"/>
    <cellStyle name="xl196" xfId="124"/>
    <cellStyle name="xl197" xfId="178"/>
    <cellStyle name="xl198" xfId="104"/>
    <cellStyle name="xl199" xfId="143"/>
    <cellStyle name="xl200" xfId="108"/>
    <cellStyle name="xl21" xfId="186"/>
    <cellStyle name="xl22" xfId="3"/>
    <cellStyle name="xl23" xfId="10"/>
    <cellStyle name="xl24" xfId="14"/>
    <cellStyle name="xl25" xfId="21"/>
    <cellStyle name="xl26" xfId="9"/>
    <cellStyle name="xl27" xfId="7"/>
    <cellStyle name="xl28" xfId="37"/>
    <cellStyle name="xl29" xfId="41"/>
    <cellStyle name="xl30" xfId="48"/>
    <cellStyle name="xl31" xfId="55"/>
    <cellStyle name="xl32" xfId="187"/>
    <cellStyle name="xl33" xfId="15"/>
    <cellStyle name="xl34" xfId="32"/>
    <cellStyle name="xl35" xfId="42"/>
    <cellStyle name="xl36" xfId="49"/>
    <cellStyle name="xl37" xfId="56"/>
    <cellStyle name="xl38" xfId="59"/>
    <cellStyle name="xl39" xfId="33"/>
    <cellStyle name="xl40" xfId="25"/>
    <cellStyle name="xl41" xfId="43"/>
    <cellStyle name="xl42" xfId="50"/>
    <cellStyle name="xl43" xfId="57"/>
    <cellStyle name="xl44" xfId="39"/>
    <cellStyle name="xl45" xfId="40"/>
    <cellStyle name="xl46" xfId="44"/>
    <cellStyle name="xl47" xfId="61"/>
    <cellStyle name="xl48" xfId="4"/>
    <cellStyle name="xl49" xfId="22"/>
    <cellStyle name="xl50" xfId="28"/>
    <cellStyle name="xl51" xfId="30"/>
    <cellStyle name="xl52" xfId="11"/>
    <cellStyle name="xl53" xfId="16"/>
    <cellStyle name="xl54" xfId="23"/>
    <cellStyle name="xl55" xfId="5"/>
    <cellStyle name="xl56" xfId="36"/>
    <cellStyle name="xl57" xfId="12"/>
    <cellStyle name="xl58" xfId="17"/>
    <cellStyle name="xl59" xfId="24"/>
    <cellStyle name="xl60" xfId="27"/>
    <cellStyle name="xl61" xfId="29"/>
    <cellStyle name="xl62" xfId="31"/>
    <cellStyle name="xl63" xfId="34"/>
    <cellStyle name="xl64" xfId="35"/>
    <cellStyle name="xl65" xfId="6"/>
    <cellStyle name="xl66" xfId="13"/>
    <cellStyle name="xl67" xfId="18"/>
    <cellStyle name="xl68" xfId="45"/>
    <cellStyle name="xl69" xfId="8"/>
    <cellStyle name="xl70" xfId="19"/>
    <cellStyle name="xl71" xfId="26"/>
    <cellStyle name="xl72" xfId="38"/>
    <cellStyle name="xl73" xfId="46"/>
    <cellStyle name="xl74" xfId="51"/>
    <cellStyle name="xl75" xfId="58"/>
    <cellStyle name="xl76" xfId="60"/>
    <cellStyle name="xl77" xfId="20"/>
    <cellStyle name="xl78" xfId="47"/>
    <cellStyle name="xl79" xfId="52"/>
    <cellStyle name="xl80" xfId="53"/>
    <cellStyle name="xl81" xfId="54"/>
    <cellStyle name="xl82" xfId="62"/>
    <cellStyle name="xl83" xfId="64"/>
    <cellStyle name="xl84" xfId="67"/>
    <cellStyle name="xl85" xfId="74"/>
    <cellStyle name="xl86" xfId="76"/>
    <cellStyle name="xl87" xfId="63"/>
    <cellStyle name="xl88" xfId="72"/>
    <cellStyle name="xl89" xfId="75"/>
    <cellStyle name="xl90" xfId="77"/>
    <cellStyle name="xl91" xfId="82"/>
    <cellStyle name="xl92" xfId="68"/>
    <cellStyle name="xl93" xfId="78"/>
    <cellStyle name="xl94" xfId="65"/>
    <cellStyle name="xl95" xfId="69"/>
    <cellStyle name="xl96" xfId="1"/>
    <cellStyle name="xl96 2" xfId="79"/>
    <cellStyle name="xl97" xfId="70"/>
    <cellStyle name="xl98" xfId="73"/>
    <cellStyle name="xl99" xfId="80"/>
    <cellStyle name="Обычный" xfId="0" builtinId="0"/>
    <cellStyle name="Обычный 2" xfId="2"/>
    <cellStyle name="Обычный 3" xfId="1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6"/>
  <sheetViews>
    <sheetView tabSelected="1" view="pageBreakPreview" zoomScaleNormal="100" zoomScaleSheetLayoutView="100" workbookViewId="0">
      <selection activeCell="G7" sqref="G7"/>
    </sheetView>
  </sheetViews>
  <sheetFormatPr defaultRowHeight="14.4" x14ac:dyDescent="0.3"/>
  <cols>
    <col min="1" max="1" width="47.88671875" customWidth="1"/>
    <col min="2" max="2" width="7.44140625" customWidth="1"/>
    <col min="3" max="3" width="19.21875" style="17" customWidth="1"/>
    <col min="4" max="4" width="19.88671875" customWidth="1"/>
    <col min="5" max="5" width="19" customWidth="1"/>
    <col min="6" max="6" width="15" style="17" customWidth="1"/>
    <col min="7" max="7" width="14.88671875" customWidth="1"/>
  </cols>
  <sheetData>
    <row r="1" spans="1:7" x14ac:dyDescent="0.3">
      <c r="A1" s="33"/>
      <c r="B1" s="33"/>
      <c r="C1" s="33"/>
      <c r="D1" s="33"/>
      <c r="E1" s="33"/>
    </row>
    <row r="2" spans="1:7" s="3" customFormat="1" ht="63" customHeight="1" x14ac:dyDescent="0.3">
      <c r="A2" s="24" t="s">
        <v>162</v>
      </c>
      <c r="B2" s="24"/>
      <c r="C2" s="24"/>
      <c r="D2" s="24"/>
      <c r="E2" s="24"/>
      <c r="F2" s="24"/>
      <c r="G2" s="24"/>
    </row>
    <row r="3" spans="1:7" s="3" customFormat="1" ht="15.6" x14ac:dyDescent="0.3">
      <c r="A3" s="4"/>
      <c r="B3" s="4"/>
      <c r="C3" s="4"/>
      <c r="D3" s="34"/>
      <c r="E3" s="34"/>
      <c r="F3" s="18"/>
      <c r="G3" s="5" t="s">
        <v>143</v>
      </c>
    </row>
    <row r="4" spans="1:7" s="3" customFormat="1" ht="70.2" customHeight="1" x14ac:dyDescent="0.3">
      <c r="A4" s="30" t="s">
        <v>140</v>
      </c>
      <c r="B4" s="30" t="s">
        <v>141</v>
      </c>
      <c r="C4" s="25" t="s">
        <v>163</v>
      </c>
      <c r="D4" s="21" t="s">
        <v>158</v>
      </c>
      <c r="E4" s="21" t="s">
        <v>164</v>
      </c>
      <c r="F4" s="21" t="s">
        <v>159</v>
      </c>
      <c r="G4" s="21" t="s">
        <v>167</v>
      </c>
    </row>
    <row r="5" spans="1:7" s="3" customFormat="1" ht="70.8" customHeight="1" x14ac:dyDescent="0.3">
      <c r="A5" s="31"/>
      <c r="B5" s="31"/>
      <c r="C5" s="26"/>
      <c r="D5" s="22"/>
      <c r="E5" s="22"/>
      <c r="F5" s="22"/>
      <c r="G5" s="22"/>
    </row>
    <row r="6" spans="1:7" s="3" customFormat="1" ht="66.599999999999994" customHeight="1" x14ac:dyDescent="0.3">
      <c r="A6" s="32"/>
      <c r="B6" s="32"/>
      <c r="C6" s="27"/>
      <c r="D6" s="23"/>
      <c r="E6" s="23"/>
      <c r="F6" s="23"/>
      <c r="G6" s="23"/>
    </row>
    <row r="7" spans="1:7" ht="18" customHeight="1" x14ac:dyDescent="0.3">
      <c r="A7" s="11" t="s">
        <v>97</v>
      </c>
      <c r="B7" s="12" t="s">
        <v>5</v>
      </c>
      <c r="C7" s="6">
        <f>SUM(C8:C15)</f>
        <v>10135297765.25</v>
      </c>
      <c r="D7" s="6">
        <f>SUM(D8:D15)</f>
        <v>9573960187.0799999</v>
      </c>
      <c r="E7" s="6">
        <f>SUM(E8:E15)</f>
        <v>411403167.93000001</v>
      </c>
      <c r="F7" s="7">
        <f>E7/C7*100</f>
        <v>4.0591127903567044</v>
      </c>
      <c r="G7" s="7">
        <f>E7/D7*100</f>
        <v>4.2971054808143654</v>
      </c>
    </row>
    <row r="8" spans="1:7" ht="46.8" x14ac:dyDescent="0.3">
      <c r="A8" s="10" t="s">
        <v>130</v>
      </c>
      <c r="B8" s="13" t="s">
        <v>38</v>
      </c>
      <c r="C8" s="14">
        <v>7786278</v>
      </c>
      <c r="D8" s="14">
        <v>7786278</v>
      </c>
      <c r="E8" s="14">
        <v>1477033.54</v>
      </c>
      <c r="F8" s="8">
        <f>E8/C8*100</f>
        <v>18.969699514967228</v>
      </c>
      <c r="G8" s="8">
        <f t="shared" ref="G8:G75" si="0">E8/D8*100</f>
        <v>18.969699514967228</v>
      </c>
    </row>
    <row r="9" spans="1:7" ht="62.4" x14ac:dyDescent="0.3">
      <c r="A9" s="10" t="s">
        <v>86</v>
      </c>
      <c r="B9" s="13" t="s">
        <v>51</v>
      </c>
      <c r="C9" s="14">
        <v>208904617</v>
      </c>
      <c r="D9" s="14">
        <v>208904617</v>
      </c>
      <c r="E9" s="14">
        <v>40868541.990000002</v>
      </c>
      <c r="F9" s="8">
        <f t="shared" ref="F9:F72" si="1">E9/C9*100</f>
        <v>19.563254549802508</v>
      </c>
      <c r="G9" s="8">
        <f t="shared" si="0"/>
        <v>19.563254549802508</v>
      </c>
    </row>
    <row r="10" spans="1:7" ht="62.4" x14ac:dyDescent="0.3">
      <c r="A10" s="10" t="s">
        <v>16</v>
      </c>
      <c r="B10" s="13" t="s">
        <v>68</v>
      </c>
      <c r="C10" s="14">
        <v>409837048</v>
      </c>
      <c r="D10" s="14">
        <v>409837048</v>
      </c>
      <c r="E10" s="14">
        <v>79467160.670000002</v>
      </c>
      <c r="F10" s="8">
        <f t="shared" si="1"/>
        <v>19.389940723465294</v>
      </c>
      <c r="G10" s="8">
        <f t="shared" si="0"/>
        <v>19.389940723465294</v>
      </c>
    </row>
    <row r="11" spans="1:7" ht="15.6" x14ac:dyDescent="0.3">
      <c r="A11" s="10" t="s">
        <v>28</v>
      </c>
      <c r="B11" s="13" t="s">
        <v>84</v>
      </c>
      <c r="C11" s="14">
        <v>426158854.27999997</v>
      </c>
      <c r="D11" s="14">
        <v>426158854.27999997</v>
      </c>
      <c r="E11" s="14">
        <v>66888689.490000002</v>
      </c>
      <c r="F11" s="8">
        <f t="shared" si="1"/>
        <v>15.695717411060054</v>
      </c>
      <c r="G11" s="8">
        <f t="shared" si="0"/>
        <v>15.695717411060054</v>
      </c>
    </row>
    <row r="12" spans="1:7" ht="46.8" x14ac:dyDescent="0.3">
      <c r="A12" s="10" t="s">
        <v>77</v>
      </c>
      <c r="B12" s="13" t="s">
        <v>101</v>
      </c>
      <c r="C12" s="14">
        <v>172251327</v>
      </c>
      <c r="D12" s="14">
        <v>172251327</v>
      </c>
      <c r="E12" s="14">
        <v>39390097.210000001</v>
      </c>
      <c r="F12" s="8">
        <f t="shared" si="1"/>
        <v>22.867804792006044</v>
      </c>
      <c r="G12" s="8">
        <f t="shared" si="0"/>
        <v>22.867804792006044</v>
      </c>
    </row>
    <row r="13" spans="1:7" ht="31.2" x14ac:dyDescent="0.3">
      <c r="A13" s="10" t="s">
        <v>9</v>
      </c>
      <c r="B13" s="13" t="s">
        <v>113</v>
      </c>
      <c r="C13" s="14">
        <v>328447659</v>
      </c>
      <c r="D13" s="14">
        <v>328447659</v>
      </c>
      <c r="E13" s="14">
        <v>9715259.8499999996</v>
      </c>
      <c r="F13" s="8">
        <f t="shared" si="1"/>
        <v>2.9579324387877581</v>
      </c>
      <c r="G13" s="8">
        <f t="shared" si="0"/>
        <v>2.9579324387877581</v>
      </c>
    </row>
    <row r="14" spans="1:7" ht="15.6" x14ac:dyDescent="0.3">
      <c r="A14" s="10" t="s">
        <v>137</v>
      </c>
      <c r="B14" s="13" t="s">
        <v>118</v>
      </c>
      <c r="C14" s="14">
        <v>487821016.13999999</v>
      </c>
      <c r="D14" s="14">
        <v>317822437.97000003</v>
      </c>
      <c r="E14" s="14">
        <v>0</v>
      </c>
      <c r="F14" s="8">
        <f t="shared" si="1"/>
        <v>0</v>
      </c>
      <c r="G14" s="8">
        <f t="shared" si="0"/>
        <v>0</v>
      </c>
    </row>
    <row r="15" spans="1:7" ht="15.6" x14ac:dyDescent="0.3">
      <c r="A15" s="10" t="s">
        <v>94</v>
      </c>
      <c r="B15" s="13" t="s">
        <v>7</v>
      </c>
      <c r="C15" s="14">
        <v>8094090965.8299999</v>
      </c>
      <c r="D15" s="14">
        <v>7702751965.8299999</v>
      </c>
      <c r="E15" s="14">
        <v>173596385.18000001</v>
      </c>
      <c r="F15" s="8">
        <f t="shared" si="1"/>
        <v>2.1447298518493825</v>
      </c>
      <c r="G15" s="8">
        <f t="shared" si="0"/>
        <v>2.2536930430849509</v>
      </c>
    </row>
    <row r="16" spans="1:7" ht="15.6" x14ac:dyDescent="0.3">
      <c r="A16" s="11" t="s">
        <v>126</v>
      </c>
      <c r="B16" s="12" t="s">
        <v>127</v>
      </c>
      <c r="C16" s="6">
        <f>C17+C18+C19</f>
        <v>1583122692.46</v>
      </c>
      <c r="D16" s="6">
        <f t="shared" ref="D16:E16" si="2">D17+D18+D19</f>
        <v>1583122692.46</v>
      </c>
      <c r="E16" s="6">
        <f t="shared" si="2"/>
        <v>428340785.75999999</v>
      </c>
      <c r="F16" s="7">
        <f t="shared" si="1"/>
        <v>27.056701783132496</v>
      </c>
      <c r="G16" s="7">
        <f t="shared" si="0"/>
        <v>27.056701783132496</v>
      </c>
    </row>
    <row r="17" spans="1:7" ht="15.6" x14ac:dyDescent="0.3">
      <c r="A17" s="10" t="s">
        <v>124</v>
      </c>
      <c r="B17" s="13" t="s">
        <v>25</v>
      </c>
      <c r="C17" s="14">
        <v>53886700</v>
      </c>
      <c r="D17" s="14">
        <v>53886700</v>
      </c>
      <c r="E17" s="14">
        <v>10454038.890000001</v>
      </c>
      <c r="F17" s="8">
        <f t="shared" si="1"/>
        <v>19.40003542618123</v>
      </c>
      <c r="G17" s="8">
        <f t="shared" si="0"/>
        <v>19.40003542618123</v>
      </c>
    </row>
    <row r="18" spans="1:7" ht="15.6" x14ac:dyDescent="0.3">
      <c r="A18" s="10" t="s">
        <v>23</v>
      </c>
      <c r="B18" s="13" t="s">
        <v>45</v>
      </c>
      <c r="C18" s="14">
        <v>139843107.31</v>
      </c>
      <c r="D18" s="14">
        <v>139843107.31</v>
      </c>
      <c r="E18" s="14">
        <v>25975295.98</v>
      </c>
      <c r="F18" s="8">
        <f t="shared" si="1"/>
        <v>18.574598691102267</v>
      </c>
      <c r="G18" s="8">
        <f t="shared" si="0"/>
        <v>18.574598691102267</v>
      </c>
    </row>
    <row r="19" spans="1:7" s="17" customFormat="1" ht="31.2" x14ac:dyDescent="0.3">
      <c r="A19" s="10" t="s">
        <v>155</v>
      </c>
      <c r="B19" s="13" t="s">
        <v>154</v>
      </c>
      <c r="C19" s="14">
        <v>1389392885.1500001</v>
      </c>
      <c r="D19" s="14">
        <v>1389392885.1500001</v>
      </c>
      <c r="E19" s="14">
        <v>391911450.88999999</v>
      </c>
      <c r="F19" s="8">
        <f t="shared" si="1"/>
        <v>28.207388642823577</v>
      </c>
      <c r="G19" s="8">
        <f t="shared" si="0"/>
        <v>28.207388642823577</v>
      </c>
    </row>
    <row r="20" spans="1:7" ht="36.6" customHeight="1" x14ac:dyDescent="0.3">
      <c r="A20" s="11" t="s">
        <v>20</v>
      </c>
      <c r="B20" s="12" t="s">
        <v>100</v>
      </c>
      <c r="C20" s="6">
        <f>C21+C22+C23+C24</f>
        <v>1429784332.1199999</v>
      </c>
      <c r="D20" s="6">
        <f>D21+D22+D23+D24</f>
        <v>1442384332.1199999</v>
      </c>
      <c r="E20" s="6">
        <f>E21+E22+E23+E24</f>
        <v>240002407.97</v>
      </c>
      <c r="F20" s="7">
        <f t="shared" si="1"/>
        <v>16.785916769289155</v>
      </c>
      <c r="G20" s="7">
        <f t="shared" si="0"/>
        <v>16.639282792072983</v>
      </c>
    </row>
    <row r="21" spans="1:7" s="16" customFormat="1" ht="15.6" x14ac:dyDescent="0.3">
      <c r="A21" s="10" t="s">
        <v>152</v>
      </c>
      <c r="B21" s="13" t="s">
        <v>153</v>
      </c>
      <c r="C21" s="14">
        <v>240000</v>
      </c>
      <c r="D21" s="14">
        <v>240000</v>
      </c>
      <c r="E21" s="14">
        <v>43447.6</v>
      </c>
      <c r="F21" s="8">
        <f t="shared" si="1"/>
        <v>18.103166666666667</v>
      </c>
      <c r="G21" s="8">
        <f t="shared" si="0"/>
        <v>18.103166666666667</v>
      </c>
    </row>
    <row r="22" spans="1:7" ht="62.4" x14ac:dyDescent="0.3">
      <c r="A22" s="10" t="s">
        <v>149</v>
      </c>
      <c r="B22" s="13" t="s">
        <v>48</v>
      </c>
      <c r="C22" s="14">
        <v>803558991</v>
      </c>
      <c r="D22" s="14">
        <v>816158991</v>
      </c>
      <c r="E22" s="14">
        <v>149906843.93000001</v>
      </c>
      <c r="F22" s="8">
        <f t="shared" si="1"/>
        <v>18.655362656504707</v>
      </c>
      <c r="G22" s="8">
        <f t="shared" si="0"/>
        <v>18.3673580249758</v>
      </c>
    </row>
    <row r="23" spans="1:7" ht="15.6" x14ac:dyDescent="0.3">
      <c r="A23" s="10" t="s">
        <v>81</v>
      </c>
      <c r="B23" s="13" t="s">
        <v>66</v>
      </c>
      <c r="C23" s="14">
        <v>650000</v>
      </c>
      <c r="D23" s="14">
        <v>650000</v>
      </c>
      <c r="E23" s="14">
        <v>0</v>
      </c>
      <c r="F23" s="8">
        <f t="shared" si="1"/>
        <v>0</v>
      </c>
      <c r="G23" s="8">
        <f t="shared" si="0"/>
        <v>0</v>
      </c>
    </row>
    <row r="24" spans="1:7" ht="46.8" x14ac:dyDescent="0.3">
      <c r="A24" s="10" t="s">
        <v>109</v>
      </c>
      <c r="B24" s="13" t="s">
        <v>107</v>
      </c>
      <c r="C24" s="14">
        <v>625335341.12</v>
      </c>
      <c r="D24" s="14">
        <v>625335341.12</v>
      </c>
      <c r="E24" s="14">
        <v>90052116.439999998</v>
      </c>
      <c r="F24" s="8">
        <f t="shared" si="1"/>
        <v>14.400612042606314</v>
      </c>
      <c r="G24" s="8">
        <f t="shared" si="0"/>
        <v>14.400612042606314</v>
      </c>
    </row>
    <row r="25" spans="1:7" ht="15.6" x14ac:dyDescent="0.3">
      <c r="A25" s="11" t="s">
        <v>128</v>
      </c>
      <c r="B25" s="12" t="s">
        <v>70</v>
      </c>
      <c r="C25" s="6">
        <f>SUM(C26:C36)</f>
        <v>20697770379.189995</v>
      </c>
      <c r="D25" s="6">
        <f>SUM(D26:D36)</f>
        <v>20776219142.75</v>
      </c>
      <c r="E25" s="6">
        <f>SUM(E26:E36)</f>
        <v>2173277511.4799995</v>
      </c>
      <c r="F25" s="7">
        <f t="shared" si="1"/>
        <v>10.500056149357333</v>
      </c>
      <c r="G25" s="7">
        <f t="shared" si="0"/>
        <v>10.460409069368039</v>
      </c>
    </row>
    <row r="26" spans="1:7" ht="15.6" x14ac:dyDescent="0.3">
      <c r="A26" s="10" t="s">
        <v>104</v>
      </c>
      <c r="B26" s="13" t="s">
        <v>82</v>
      </c>
      <c r="C26" s="14">
        <v>293548522.56999999</v>
      </c>
      <c r="D26" s="14">
        <v>293548522.56999999</v>
      </c>
      <c r="E26" s="14">
        <v>43517585.390000001</v>
      </c>
      <c r="F26" s="8">
        <f t="shared" si="1"/>
        <v>14.82466510442843</v>
      </c>
      <c r="G26" s="8">
        <f t="shared" si="0"/>
        <v>14.82466510442843</v>
      </c>
    </row>
    <row r="27" spans="1:7" s="17" customFormat="1" ht="15.6" x14ac:dyDescent="0.3">
      <c r="A27" s="10" t="s">
        <v>157</v>
      </c>
      <c r="B27" s="13" t="s">
        <v>156</v>
      </c>
      <c r="C27" s="14">
        <v>101159468.09</v>
      </c>
      <c r="D27" s="14">
        <v>101159468.09</v>
      </c>
      <c r="E27" s="14">
        <v>0</v>
      </c>
      <c r="F27" s="8">
        <f t="shared" si="1"/>
        <v>0</v>
      </c>
      <c r="G27" s="8">
        <f t="shared" si="0"/>
        <v>0</v>
      </c>
    </row>
    <row r="28" spans="1:7" ht="15.6" x14ac:dyDescent="0.3">
      <c r="A28" s="10" t="s">
        <v>35</v>
      </c>
      <c r="B28" s="13" t="s">
        <v>136</v>
      </c>
      <c r="C28" s="14">
        <v>1191400</v>
      </c>
      <c r="D28" s="14">
        <v>691400</v>
      </c>
      <c r="E28" s="14">
        <v>109200</v>
      </c>
      <c r="F28" s="8">
        <f t="shared" si="1"/>
        <v>9.1656874265569908</v>
      </c>
      <c r="G28" s="8">
        <f t="shared" si="0"/>
        <v>15.794041076077525</v>
      </c>
    </row>
    <row r="29" spans="1:7" ht="15.6" x14ac:dyDescent="0.3">
      <c r="A29" s="10" t="s">
        <v>53</v>
      </c>
      <c r="B29" s="13" t="s">
        <v>2</v>
      </c>
      <c r="C29" s="14">
        <v>6741685946.8599997</v>
      </c>
      <c r="D29" s="14">
        <v>6741685946.8599997</v>
      </c>
      <c r="E29" s="14">
        <v>268909837.89999998</v>
      </c>
      <c r="F29" s="8">
        <f t="shared" si="1"/>
        <v>3.9887624552616123</v>
      </c>
      <c r="G29" s="8">
        <f t="shared" si="0"/>
        <v>3.9887624552616123</v>
      </c>
    </row>
    <row r="30" spans="1:7" ht="15.6" x14ac:dyDescent="0.3">
      <c r="A30" s="10" t="s">
        <v>92</v>
      </c>
      <c r="B30" s="13" t="s">
        <v>14</v>
      </c>
      <c r="C30" s="14">
        <v>5711500</v>
      </c>
      <c r="D30" s="14">
        <v>9061263.5600000005</v>
      </c>
      <c r="E30" s="14">
        <v>3349763.56</v>
      </c>
      <c r="F30" s="8">
        <f t="shared" si="1"/>
        <v>58.649453908780536</v>
      </c>
      <c r="G30" s="8">
        <f t="shared" si="0"/>
        <v>36.967951961878484</v>
      </c>
    </row>
    <row r="31" spans="1:7" ht="15.6" x14ac:dyDescent="0.3">
      <c r="A31" s="10" t="s">
        <v>114</v>
      </c>
      <c r="B31" s="13" t="s">
        <v>34</v>
      </c>
      <c r="C31" s="14">
        <v>759112534.89999998</v>
      </c>
      <c r="D31" s="14">
        <v>759112534.89999998</v>
      </c>
      <c r="E31" s="14">
        <v>121862219.3</v>
      </c>
      <c r="F31" s="8">
        <f t="shared" si="1"/>
        <v>16.053248194097236</v>
      </c>
      <c r="G31" s="8">
        <f t="shared" si="0"/>
        <v>16.053248194097236</v>
      </c>
    </row>
    <row r="32" spans="1:7" ht="15.6" x14ac:dyDescent="0.3">
      <c r="A32" s="10" t="s">
        <v>32</v>
      </c>
      <c r="B32" s="13" t="s">
        <v>52</v>
      </c>
      <c r="C32" s="14">
        <v>1859845595.9300001</v>
      </c>
      <c r="D32" s="14">
        <v>1935474595.9300001</v>
      </c>
      <c r="E32" s="14">
        <v>245049957.97</v>
      </c>
      <c r="F32" s="8">
        <f t="shared" si="1"/>
        <v>13.175822686907773</v>
      </c>
      <c r="G32" s="8">
        <f t="shared" si="0"/>
        <v>12.660975167811642</v>
      </c>
    </row>
    <row r="33" spans="1:7" ht="15.6" x14ac:dyDescent="0.3">
      <c r="A33" s="10" t="s">
        <v>120</v>
      </c>
      <c r="B33" s="13" t="s">
        <v>63</v>
      </c>
      <c r="C33" s="14">
        <v>9804294850.3099995</v>
      </c>
      <c r="D33" s="14">
        <v>9804294850.3099995</v>
      </c>
      <c r="E33" s="14">
        <v>1335869599.6199999</v>
      </c>
      <c r="F33" s="8">
        <f t="shared" si="1"/>
        <v>13.625351134536324</v>
      </c>
      <c r="G33" s="8">
        <f t="shared" si="0"/>
        <v>13.625351134536324</v>
      </c>
    </row>
    <row r="34" spans="1:7" ht="15.6" x14ac:dyDescent="0.3">
      <c r="A34" s="10" t="s">
        <v>27</v>
      </c>
      <c r="B34" s="13" t="s">
        <v>21</v>
      </c>
      <c r="C34" s="14">
        <v>103926078</v>
      </c>
      <c r="D34" s="14">
        <v>103926078</v>
      </c>
      <c r="E34" s="14">
        <v>11213516.57</v>
      </c>
      <c r="F34" s="8">
        <f t="shared" si="1"/>
        <v>10.789896805304247</v>
      </c>
      <c r="G34" s="8">
        <f t="shared" si="0"/>
        <v>10.789896805304247</v>
      </c>
    </row>
    <row r="35" spans="1:7" s="20" customFormat="1" ht="31.2" x14ac:dyDescent="0.3">
      <c r="A35" s="10" t="s">
        <v>166</v>
      </c>
      <c r="B35" s="13" t="s">
        <v>165</v>
      </c>
      <c r="C35" s="14">
        <v>33700000</v>
      </c>
      <c r="D35" s="14">
        <v>33700000</v>
      </c>
      <c r="E35" s="14">
        <v>0</v>
      </c>
      <c r="F35" s="8">
        <f t="shared" si="1"/>
        <v>0</v>
      </c>
      <c r="G35" s="8">
        <f t="shared" si="0"/>
        <v>0</v>
      </c>
    </row>
    <row r="36" spans="1:7" ht="31.2" x14ac:dyDescent="0.3">
      <c r="A36" s="10" t="s">
        <v>8</v>
      </c>
      <c r="B36" s="13" t="s">
        <v>54</v>
      </c>
      <c r="C36" s="14">
        <v>993594482.52999997</v>
      </c>
      <c r="D36" s="14">
        <v>993564482.52999997</v>
      </c>
      <c r="E36" s="14">
        <v>143395831.16999999</v>
      </c>
      <c r="F36" s="8">
        <f t="shared" si="1"/>
        <v>14.432027722705312</v>
      </c>
      <c r="G36" s="8">
        <f t="shared" si="0"/>
        <v>14.432463487911592</v>
      </c>
    </row>
    <row r="37" spans="1:7" ht="31.2" x14ac:dyDescent="0.3">
      <c r="A37" s="11" t="s">
        <v>125</v>
      </c>
      <c r="B37" s="12" t="s">
        <v>42</v>
      </c>
      <c r="C37" s="6">
        <f>C38+C39+C40+C41</f>
        <v>2279104199.0499997</v>
      </c>
      <c r="D37" s="6">
        <f>D38+D39+D40+D41</f>
        <v>2279104199.0499997</v>
      </c>
      <c r="E37" s="6">
        <f>E38+E39+E40+E41</f>
        <v>328062734.36000001</v>
      </c>
      <c r="F37" s="7">
        <f t="shared" si="1"/>
        <v>14.394371898254876</v>
      </c>
      <c r="G37" s="7">
        <f t="shared" si="0"/>
        <v>14.394371898254876</v>
      </c>
    </row>
    <row r="38" spans="1:7" ht="15.6" x14ac:dyDescent="0.3">
      <c r="A38" s="10" t="s">
        <v>6</v>
      </c>
      <c r="B38" s="13" t="s">
        <v>60</v>
      </c>
      <c r="C38" s="14">
        <v>318969626.10000002</v>
      </c>
      <c r="D38" s="14">
        <v>318969626.10000002</v>
      </c>
      <c r="E38" s="14">
        <v>23000000</v>
      </c>
      <c r="F38" s="8">
        <f t="shared" si="1"/>
        <v>7.2107179235897778</v>
      </c>
      <c r="G38" s="8">
        <f t="shared" si="0"/>
        <v>7.2107179235897778</v>
      </c>
    </row>
    <row r="39" spans="1:7" ht="15.6" x14ac:dyDescent="0.3">
      <c r="A39" s="10" t="s">
        <v>46</v>
      </c>
      <c r="B39" s="13" t="s">
        <v>74</v>
      </c>
      <c r="C39" s="14">
        <v>928718036.76999998</v>
      </c>
      <c r="D39" s="14">
        <v>928718036.76999998</v>
      </c>
      <c r="E39" s="14">
        <v>139934633.75</v>
      </c>
      <c r="F39" s="8">
        <f t="shared" si="1"/>
        <v>15.067504690301959</v>
      </c>
      <c r="G39" s="8">
        <f t="shared" si="0"/>
        <v>15.067504690301959</v>
      </c>
    </row>
    <row r="40" spans="1:7" ht="15.6" x14ac:dyDescent="0.3">
      <c r="A40" s="10" t="s">
        <v>56</v>
      </c>
      <c r="B40" s="13" t="s">
        <v>88</v>
      </c>
      <c r="C40" s="14">
        <v>692767531.17999995</v>
      </c>
      <c r="D40" s="14">
        <v>692767531.17999995</v>
      </c>
      <c r="E40" s="14">
        <v>151450396.56</v>
      </c>
      <c r="F40" s="8">
        <f t="shared" si="1"/>
        <v>21.861647629765869</v>
      </c>
      <c r="G40" s="8">
        <f t="shared" si="0"/>
        <v>21.861647629765869</v>
      </c>
    </row>
    <row r="41" spans="1:7" ht="31.2" x14ac:dyDescent="0.3">
      <c r="A41" s="10" t="s">
        <v>3</v>
      </c>
      <c r="B41" s="13" t="s">
        <v>122</v>
      </c>
      <c r="C41" s="14">
        <v>338649005</v>
      </c>
      <c r="D41" s="14">
        <v>338649005</v>
      </c>
      <c r="E41" s="14">
        <v>13677704.050000001</v>
      </c>
      <c r="F41" s="8">
        <f t="shared" si="1"/>
        <v>4.0389027719127659</v>
      </c>
      <c r="G41" s="8">
        <f t="shared" si="0"/>
        <v>4.0389027719127659</v>
      </c>
    </row>
    <row r="42" spans="1:7" ht="15.6" x14ac:dyDescent="0.3">
      <c r="A42" s="11" t="s">
        <v>135</v>
      </c>
      <c r="B42" s="12" t="s">
        <v>15</v>
      </c>
      <c r="C42" s="6">
        <f>C43+C44+C45+C46</f>
        <v>1053278498.36</v>
      </c>
      <c r="D42" s="6">
        <f>D43+D44+D45+D46</f>
        <v>1050428734.8000001</v>
      </c>
      <c r="E42" s="6">
        <f>E43+E44+E45+E46</f>
        <v>3119054.93</v>
      </c>
      <c r="F42" s="7">
        <f t="shared" si="1"/>
        <v>0.29612822580699244</v>
      </c>
      <c r="G42" s="7">
        <f t="shared" si="0"/>
        <v>0.29693160770148419</v>
      </c>
    </row>
    <row r="43" spans="1:7" s="15" customFormat="1" ht="15.6" x14ac:dyDescent="0.3">
      <c r="A43" s="10" t="s">
        <v>150</v>
      </c>
      <c r="B43" s="13" t="s">
        <v>151</v>
      </c>
      <c r="C43" s="14">
        <v>651666</v>
      </c>
      <c r="D43" s="14">
        <v>245939.44</v>
      </c>
      <c r="E43" s="14">
        <v>0</v>
      </c>
      <c r="F43" s="8">
        <f t="shared" si="1"/>
        <v>0</v>
      </c>
      <c r="G43" s="8">
        <f t="shared" si="0"/>
        <v>0</v>
      </c>
    </row>
    <row r="44" spans="1:7" ht="31.2" x14ac:dyDescent="0.3">
      <c r="A44" s="10" t="s">
        <v>47</v>
      </c>
      <c r="B44" s="13" t="s">
        <v>64</v>
      </c>
      <c r="C44" s="14">
        <v>57800</v>
      </c>
      <c r="D44" s="14">
        <v>57800</v>
      </c>
      <c r="E44" s="14">
        <v>0</v>
      </c>
      <c r="F44" s="8">
        <f t="shared" si="1"/>
        <v>0</v>
      </c>
      <c r="G44" s="8">
        <f t="shared" si="0"/>
        <v>0</v>
      </c>
    </row>
    <row r="45" spans="1:7" ht="31.2" x14ac:dyDescent="0.3">
      <c r="A45" s="10" t="s">
        <v>106</v>
      </c>
      <c r="B45" s="13" t="s">
        <v>78</v>
      </c>
      <c r="C45" s="14">
        <v>700000</v>
      </c>
      <c r="D45" s="14">
        <v>700000</v>
      </c>
      <c r="E45" s="14">
        <v>0</v>
      </c>
      <c r="F45" s="8">
        <f t="shared" si="1"/>
        <v>0</v>
      </c>
      <c r="G45" s="8">
        <f t="shared" si="0"/>
        <v>0</v>
      </c>
    </row>
    <row r="46" spans="1:7" ht="31.2" x14ac:dyDescent="0.3">
      <c r="A46" s="10" t="s">
        <v>10</v>
      </c>
      <c r="B46" s="13" t="s">
        <v>93</v>
      </c>
      <c r="C46" s="14">
        <v>1051869032.36</v>
      </c>
      <c r="D46" s="14">
        <v>1049424995.36</v>
      </c>
      <c r="E46" s="14">
        <v>3119054.93</v>
      </c>
      <c r="F46" s="8">
        <f t="shared" si="1"/>
        <v>0.29652502678988557</v>
      </c>
      <c r="G46" s="8">
        <f t="shared" si="0"/>
        <v>0.29721561272037589</v>
      </c>
    </row>
    <row r="47" spans="1:7" ht="15.6" x14ac:dyDescent="0.3">
      <c r="A47" s="11" t="s">
        <v>133</v>
      </c>
      <c r="B47" s="12" t="s">
        <v>134</v>
      </c>
      <c r="C47" s="6">
        <f>C48+C49+C50+C51+C52+C53+C54</f>
        <v>26959080193.599998</v>
      </c>
      <c r="D47" s="6">
        <f>D48+D49+D50+D51+D52+D53+D54</f>
        <v>27140517942.599998</v>
      </c>
      <c r="E47" s="6">
        <f>E48+E49+E50+E51+E52+E53+E54</f>
        <v>4783700596.8899994</v>
      </c>
      <c r="F47" s="7">
        <f t="shared" si="1"/>
        <v>17.744301966302377</v>
      </c>
      <c r="G47" s="7">
        <f t="shared" si="0"/>
        <v>17.62567909354987</v>
      </c>
    </row>
    <row r="48" spans="1:7" s="19" customFormat="1" ht="15.6" x14ac:dyDescent="0.3">
      <c r="A48" s="10" t="s">
        <v>160</v>
      </c>
      <c r="B48" s="13" t="s">
        <v>161</v>
      </c>
      <c r="C48" s="14">
        <v>211970606.06999999</v>
      </c>
      <c r="D48" s="14">
        <v>211970606.06999999</v>
      </c>
      <c r="E48" s="14">
        <v>0</v>
      </c>
      <c r="F48" s="8">
        <f t="shared" si="1"/>
        <v>0</v>
      </c>
      <c r="G48" s="8">
        <f t="shared" si="0"/>
        <v>0</v>
      </c>
    </row>
    <row r="49" spans="1:7" ht="15.6" x14ac:dyDescent="0.3">
      <c r="A49" s="10" t="s">
        <v>80</v>
      </c>
      <c r="B49" s="13" t="s">
        <v>19</v>
      </c>
      <c r="C49" s="14">
        <v>6757248916.5699997</v>
      </c>
      <c r="D49" s="14">
        <v>6868688716.5699997</v>
      </c>
      <c r="E49" s="14">
        <v>886404869.63</v>
      </c>
      <c r="F49" s="8">
        <f t="shared" si="1"/>
        <v>13.117836571868391</v>
      </c>
      <c r="G49" s="8">
        <f t="shared" si="0"/>
        <v>12.905008600719379</v>
      </c>
    </row>
    <row r="50" spans="1:7" ht="15.6" x14ac:dyDescent="0.3">
      <c r="A50" s="10" t="s">
        <v>144</v>
      </c>
      <c r="B50" s="13" t="s">
        <v>33</v>
      </c>
      <c r="C50" s="14">
        <v>594139240.30999994</v>
      </c>
      <c r="D50" s="14">
        <v>665969540.30999994</v>
      </c>
      <c r="E50" s="14">
        <v>112147935.56</v>
      </c>
      <c r="F50" s="8">
        <f t="shared" si="1"/>
        <v>18.87569915454252</v>
      </c>
      <c r="G50" s="8">
        <f t="shared" si="0"/>
        <v>16.839799536146451</v>
      </c>
    </row>
    <row r="51" spans="1:7" ht="15.6" x14ac:dyDescent="0.3">
      <c r="A51" s="10" t="s">
        <v>17</v>
      </c>
      <c r="B51" s="13" t="s">
        <v>50</v>
      </c>
      <c r="C51" s="14">
        <v>2714479467.5900002</v>
      </c>
      <c r="D51" s="14">
        <v>2714647116.5900002</v>
      </c>
      <c r="E51" s="14">
        <v>602497826.16999996</v>
      </c>
      <c r="F51" s="8">
        <f t="shared" si="1"/>
        <v>22.195703941165426</v>
      </c>
      <c r="G51" s="8">
        <f t="shared" si="0"/>
        <v>22.194333196678127</v>
      </c>
    </row>
    <row r="52" spans="1:7" ht="31.2" x14ac:dyDescent="0.3">
      <c r="A52" s="10" t="s">
        <v>40</v>
      </c>
      <c r="B52" s="13" t="s">
        <v>67</v>
      </c>
      <c r="C52" s="14">
        <v>73064586.030000001</v>
      </c>
      <c r="D52" s="14">
        <v>73064586.030000001</v>
      </c>
      <c r="E52" s="14">
        <v>13999187.109999999</v>
      </c>
      <c r="F52" s="8">
        <f t="shared" si="1"/>
        <v>19.160017007763507</v>
      </c>
      <c r="G52" s="8">
        <f t="shared" si="0"/>
        <v>19.160017007763507</v>
      </c>
    </row>
    <row r="53" spans="1:7" ht="15.6" x14ac:dyDescent="0.3">
      <c r="A53" s="10" t="s">
        <v>145</v>
      </c>
      <c r="B53" s="13" t="s">
        <v>96</v>
      </c>
      <c r="C53" s="14">
        <v>29825427</v>
      </c>
      <c r="D53" s="14">
        <v>27825427</v>
      </c>
      <c r="E53" s="14">
        <v>707914.36</v>
      </c>
      <c r="F53" s="8">
        <f t="shared" si="1"/>
        <v>2.3735263203440473</v>
      </c>
      <c r="G53" s="8">
        <f t="shared" si="0"/>
        <v>2.5441275708006206</v>
      </c>
    </row>
    <row r="54" spans="1:7" ht="15.6" x14ac:dyDescent="0.3">
      <c r="A54" s="10" t="s">
        <v>36</v>
      </c>
      <c r="B54" s="13" t="s">
        <v>131</v>
      </c>
      <c r="C54" s="14">
        <v>16578351950.030001</v>
      </c>
      <c r="D54" s="14">
        <v>16578351950.030001</v>
      </c>
      <c r="E54" s="14">
        <v>3167942864.0599999</v>
      </c>
      <c r="F54" s="8">
        <f t="shared" si="1"/>
        <v>19.108913078988333</v>
      </c>
      <c r="G54" s="8">
        <f t="shared" si="0"/>
        <v>19.108913078988333</v>
      </c>
    </row>
    <row r="55" spans="1:7" ht="15.6" x14ac:dyDescent="0.3">
      <c r="A55" s="11" t="s">
        <v>31</v>
      </c>
      <c r="B55" s="12" t="s">
        <v>105</v>
      </c>
      <c r="C55" s="6">
        <f>C56+C57</f>
        <v>1587978149.3099999</v>
      </c>
      <c r="D55" s="6">
        <f>D56+D57</f>
        <v>1637844000.3099999</v>
      </c>
      <c r="E55" s="6">
        <f>E56+E57</f>
        <v>292899011.98000002</v>
      </c>
      <c r="F55" s="7">
        <f t="shared" si="1"/>
        <v>18.44477596289779</v>
      </c>
      <c r="G55" s="7">
        <f t="shared" si="0"/>
        <v>17.883205721946783</v>
      </c>
    </row>
    <row r="56" spans="1:7" ht="15.6" x14ac:dyDescent="0.3">
      <c r="A56" s="10" t="s">
        <v>69</v>
      </c>
      <c r="B56" s="13" t="s">
        <v>121</v>
      </c>
      <c r="C56" s="14">
        <v>1536026320.3099999</v>
      </c>
      <c r="D56" s="14">
        <v>1585892171.3099999</v>
      </c>
      <c r="E56" s="14">
        <v>282767129.54000002</v>
      </c>
      <c r="F56" s="8">
        <f t="shared" si="1"/>
        <v>18.409002879776963</v>
      </c>
      <c r="G56" s="8">
        <f t="shared" si="0"/>
        <v>17.830161132987051</v>
      </c>
    </row>
    <row r="57" spans="1:7" ht="31.2" x14ac:dyDescent="0.3">
      <c r="A57" s="10" t="s">
        <v>57</v>
      </c>
      <c r="B57" s="13" t="s">
        <v>24</v>
      </c>
      <c r="C57" s="14">
        <v>51951829</v>
      </c>
      <c r="D57" s="14">
        <v>51951829</v>
      </c>
      <c r="E57" s="14">
        <v>10131882.439999999</v>
      </c>
      <c r="F57" s="8">
        <f t="shared" si="1"/>
        <v>19.502455707574796</v>
      </c>
      <c r="G57" s="8">
        <f t="shared" si="0"/>
        <v>19.502455707574796</v>
      </c>
    </row>
    <row r="58" spans="1:7" ht="15.6" x14ac:dyDescent="0.3">
      <c r="A58" s="11" t="s">
        <v>55</v>
      </c>
      <c r="B58" s="12" t="s">
        <v>76</v>
      </c>
      <c r="C58" s="6">
        <f>C59+C60+C61+C62+C63+C64</f>
        <v>11059103153.959999</v>
      </c>
      <c r="D58" s="6">
        <f>D59+D60+D61+D62+D63+D64</f>
        <v>11090949163.189999</v>
      </c>
      <c r="E58" s="6">
        <f>E59+E60+E61+E62+E63+E64</f>
        <v>2794941968.2300005</v>
      </c>
      <c r="F58" s="7">
        <f t="shared" si="1"/>
        <v>25.272772387779014</v>
      </c>
      <c r="G58" s="7">
        <f t="shared" si="0"/>
        <v>25.200205384640988</v>
      </c>
    </row>
    <row r="59" spans="1:7" s="2" customFormat="1" ht="15.6" x14ac:dyDescent="0.3">
      <c r="A59" s="10" t="s">
        <v>44</v>
      </c>
      <c r="B59" s="13" t="s">
        <v>98</v>
      </c>
      <c r="C59" s="14">
        <v>5407183269.6599998</v>
      </c>
      <c r="D59" s="14">
        <v>5429321965.7799997</v>
      </c>
      <c r="E59" s="14">
        <v>1614049030.1300001</v>
      </c>
      <c r="F59" s="8">
        <f t="shared" si="1"/>
        <v>29.850089217181104</v>
      </c>
      <c r="G59" s="8">
        <f t="shared" si="0"/>
        <v>29.728371982782548</v>
      </c>
    </row>
    <row r="60" spans="1:7" s="9" customFormat="1" ht="15.6" x14ac:dyDescent="0.3">
      <c r="A60" s="10" t="s">
        <v>85</v>
      </c>
      <c r="B60" s="13" t="s">
        <v>110</v>
      </c>
      <c r="C60" s="14">
        <v>4136113207.1999998</v>
      </c>
      <c r="D60" s="14">
        <v>4136108207.1999998</v>
      </c>
      <c r="E60" s="14">
        <v>1032396758.5700001</v>
      </c>
      <c r="F60" s="8">
        <f t="shared" si="1"/>
        <v>24.960553709527105</v>
      </c>
      <c r="G60" s="8">
        <f t="shared" si="0"/>
        <v>24.960583883488301</v>
      </c>
    </row>
    <row r="61" spans="1:7" ht="15.6" x14ac:dyDescent="0.3">
      <c r="A61" s="10" t="s">
        <v>90</v>
      </c>
      <c r="B61" s="13" t="s">
        <v>0</v>
      </c>
      <c r="C61" s="14">
        <v>123196067.31</v>
      </c>
      <c r="D61" s="14">
        <v>123196067.31</v>
      </c>
      <c r="E61" s="14">
        <v>22356184</v>
      </c>
      <c r="F61" s="8">
        <f t="shared" si="1"/>
        <v>18.146832515152305</v>
      </c>
      <c r="G61" s="8">
        <f t="shared" si="0"/>
        <v>18.146832515152305</v>
      </c>
    </row>
    <row r="62" spans="1:7" ht="15.6" x14ac:dyDescent="0.3">
      <c r="A62" s="10" t="s">
        <v>116</v>
      </c>
      <c r="B62" s="13" t="s">
        <v>12</v>
      </c>
      <c r="C62" s="14">
        <v>133122618.73</v>
      </c>
      <c r="D62" s="14">
        <v>141868627.96000001</v>
      </c>
      <c r="E62" s="14">
        <v>31186307.670000002</v>
      </c>
      <c r="F62" s="8">
        <f t="shared" si="1"/>
        <v>23.426753445447339</v>
      </c>
      <c r="G62" s="8">
        <f t="shared" si="0"/>
        <v>21.982525748252822</v>
      </c>
    </row>
    <row r="63" spans="1:7" ht="35.4" customHeight="1" x14ac:dyDescent="0.3">
      <c r="A63" s="10" t="s">
        <v>4</v>
      </c>
      <c r="B63" s="13" t="s">
        <v>29</v>
      </c>
      <c r="C63" s="14">
        <v>215086905</v>
      </c>
      <c r="D63" s="14">
        <v>215086905</v>
      </c>
      <c r="E63" s="14">
        <v>44350000</v>
      </c>
      <c r="F63" s="8">
        <f t="shared" si="1"/>
        <v>20.619572353788808</v>
      </c>
      <c r="G63" s="8">
        <f t="shared" si="0"/>
        <v>20.619572353788808</v>
      </c>
    </row>
    <row r="64" spans="1:7" ht="15.6" x14ac:dyDescent="0.3">
      <c r="A64" s="10" t="s">
        <v>43</v>
      </c>
      <c r="B64" s="13" t="s">
        <v>73</v>
      </c>
      <c r="C64" s="14">
        <v>1044401086.0599999</v>
      </c>
      <c r="D64" s="14">
        <v>1045367389.9400001</v>
      </c>
      <c r="E64" s="14">
        <v>50603687.859999999</v>
      </c>
      <c r="F64" s="8">
        <f t="shared" si="1"/>
        <v>4.8452350859670457</v>
      </c>
      <c r="G64" s="8">
        <f t="shared" si="0"/>
        <v>4.8407563070151305</v>
      </c>
    </row>
    <row r="65" spans="1:7" ht="15.6" x14ac:dyDescent="0.3">
      <c r="A65" s="11" t="s">
        <v>58</v>
      </c>
      <c r="B65" s="12" t="s">
        <v>11</v>
      </c>
      <c r="C65" s="6">
        <f>C66+C67+C68+C69+C70</f>
        <v>22557917054.029999</v>
      </c>
      <c r="D65" s="6">
        <f>D66+D67+D68+D69+D70</f>
        <v>22881031067.860001</v>
      </c>
      <c r="E65" s="6">
        <f>E66+E67+E68+E69+E70</f>
        <v>5138797938.3000002</v>
      </c>
      <c r="F65" s="7">
        <f t="shared" si="1"/>
        <v>22.780462956715887</v>
      </c>
      <c r="G65" s="7">
        <f t="shared" si="0"/>
        <v>22.458769113417482</v>
      </c>
    </row>
    <row r="66" spans="1:7" s="1" customFormat="1" ht="15.6" x14ac:dyDescent="0.3">
      <c r="A66" s="10" t="s">
        <v>108</v>
      </c>
      <c r="B66" s="13" t="s">
        <v>22</v>
      </c>
      <c r="C66" s="14">
        <v>196701690</v>
      </c>
      <c r="D66" s="14">
        <v>196701690</v>
      </c>
      <c r="E66" s="14">
        <v>46737444.740000002</v>
      </c>
      <c r="F66" s="8">
        <f t="shared" si="1"/>
        <v>23.760571014921123</v>
      </c>
      <c r="G66" s="8">
        <f t="shared" si="0"/>
        <v>23.760571014921123</v>
      </c>
    </row>
    <row r="67" spans="1:7" s="9" customFormat="1" ht="15.6" x14ac:dyDescent="0.3">
      <c r="A67" s="10" t="s">
        <v>123</v>
      </c>
      <c r="B67" s="13" t="s">
        <v>41</v>
      </c>
      <c r="C67" s="14">
        <v>3245054189.75</v>
      </c>
      <c r="D67" s="14">
        <v>3248616689.75</v>
      </c>
      <c r="E67" s="14">
        <v>578957950.98000002</v>
      </c>
      <c r="F67" s="8">
        <f t="shared" si="1"/>
        <v>17.841241382308105</v>
      </c>
      <c r="G67" s="8">
        <f t="shared" si="0"/>
        <v>17.821676309387989</v>
      </c>
    </row>
    <row r="68" spans="1:7" ht="15.6" x14ac:dyDescent="0.3">
      <c r="A68" s="10" t="s">
        <v>65</v>
      </c>
      <c r="B68" s="13" t="s">
        <v>59</v>
      </c>
      <c r="C68" s="14">
        <v>13805503540.84</v>
      </c>
      <c r="D68" s="14">
        <v>14094600440.84</v>
      </c>
      <c r="E68" s="14">
        <v>3648936146.8299999</v>
      </c>
      <c r="F68" s="8">
        <f t="shared" si="1"/>
        <v>26.431025395311146</v>
      </c>
      <c r="G68" s="8">
        <f t="shared" si="0"/>
        <v>25.888893850846422</v>
      </c>
    </row>
    <row r="69" spans="1:7" ht="15.6" x14ac:dyDescent="0.3">
      <c r="A69" s="10" t="s">
        <v>79</v>
      </c>
      <c r="B69" s="13" t="s">
        <v>72</v>
      </c>
      <c r="C69" s="14">
        <v>4592477258.3199997</v>
      </c>
      <c r="D69" s="14">
        <v>4592477258.3199997</v>
      </c>
      <c r="E69" s="14">
        <v>732310914.03999996</v>
      </c>
      <c r="F69" s="8">
        <f t="shared" si="1"/>
        <v>15.945880030506471</v>
      </c>
      <c r="G69" s="8">
        <f t="shared" si="0"/>
        <v>15.945880030506471</v>
      </c>
    </row>
    <row r="70" spans="1:7" ht="17.399999999999999" customHeight="1" x14ac:dyDescent="0.3">
      <c r="A70" s="10" t="s">
        <v>112</v>
      </c>
      <c r="B70" s="13" t="s">
        <v>102</v>
      </c>
      <c r="C70" s="14">
        <v>718180375.12</v>
      </c>
      <c r="D70" s="14">
        <v>748634988.95000005</v>
      </c>
      <c r="E70" s="14">
        <v>131855481.70999999</v>
      </c>
      <c r="F70" s="8">
        <f t="shared" si="1"/>
        <v>18.359660926124359</v>
      </c>
      <c r="G70" s="8">
        <f t="shared" si="0"/>
        <v>17.612786425456047</v>
      </c>
    </row>
    <row r="71" spans="1:7" ht="15.6" x14ac:dyDescent="0.3">
      <c r="A71" s="11" t="s">
        <v>39</v>
      </c>
      <c r="B71" s="12" t="s">
        <v>129</v>
      </c>
      <c r="C71" s="6">
        <f>C72+C73+C74+C75</f>
        <v>4395737953.6899996</v>
      </c>
      <c r="D71" s="6">
        <f>D72+D73+D74+D75</f>
        <v>4413058123.75</v>
      </c>
      <c r="E71" s="6">
        <f>E72+E73+E74+E75</f>
        <v>607285783.34000003</v>
      </c>
      <c r="F71" s="7">
        <f t="shared" si="1"/>
        <v>13.815331799526728</v>
      </c>
      <c r="G71" s="7">
        <f t="shared" si="0"/>
        <v>13.761110012844298</v>
      </c>
    </row>
    <row r="72" spans="1:7" s="1" customFormat="1" ht="15.6" x14ac:dyDescent="0.3">
      <c r="A72" s="10" t="s">
        <v>37</v>
      </c>
      <c r="B72" s="13" t="s">
        <v>1</v>
      </c>
      <c r="C72" s="14">
        <v>309677944.73000002</v>
      </c>
      <c r="D72" s="14">
        <v>326998114.79000002</v>
      </c>
      <c r="E72" s="14">
        <v>27089586.350000001</v>
      </c>
      <c r="F72" s="8">
        <f t="shared" si="1"/>
        <v>8.7476640848991352</v>
      </c>
      <c r="G72" s="8">
        <f t="shared" si="0"/>
        <v>8.2843249317804428</v>
      </c>
    </row>
    <row r="73" spans="1:7" s="9" customFormat="1" ht="15.6" x14ac:dyDescent="0.3">
      <c r="A73" s="10" t="s">
        <v>111</v>
      </c>
      <c r="B73" s="13" t="s">
        <v>13</v>
      </c>
      <c r="C73" s="14">
        <v>2797065659.2199998</v>
      </c>
      <c r="D73" s="14">
        <v>2797065659.2199998</v>
      </c>
      <c r="E73" s="14">
        <v>327369807.18000001</v>
      </c>
      <c r="F73" s="8">
        <f t="shared" ref="F73:F86" si="3">E73/C73*100</f>
        <v>11.704044418867579</v>
      </c>
      <c r="G73" s="8">
        <f t="shared" si="0"/>
        <v>11.704044418867579</v>
      </c>
    </row>
    <row r="74" spans="1:7" ht="15.6" x14ac:dyDescent="0.3">
      <c r="A74" s="10" t="s">
        <v>30</v>
      </c>
      <c r="B74" s="13" t="s">
        <v>26</v>
      </c>
      <c r="C74" s="14">
        <v>1258470295.74</v>
      </c>
      <c r="D74" s="14">
        <v>1258470295.74</v>
      </c>
      <c r="E74" s="14">
        <v>247675309.84</v>
      </c>
      <c r="F74" s="8">
        <f t="shared" si="3"/>
        <v>19.680663951973781</v>
      </c>
      <c r="G74" s="8">
        <f t="shared" si="0"/>
        <v>19.680663951973781</v>
      </c>
    </row>
    <row r="75" spans="1:7" ht="31.2" x14ac:dyDescent="0.3">
      <c r="A75" s="10" t="s">
        <v>139</v>
      </c>
      <c r="B75" s="13" t="s">
        <v>62</v>
      </c>
      <c r="C75" s="14">
        <v>30524054</v>
      </c>
      <c r="D75" s="14">
        <v>30524054</v>
      </c>
      <c r="E75" s="14">
        <v>5151079.97</v>
      </c>
      <c r="F75" s="8">
        <f t="shared" si="3"/>
        <v>16.8754778444567</v>
      </c>
      <c r="G75" s="8">
        <f t="shared" si="0"/>
        <v>16.8754778444567</v>
      </c>
    </row>
    <row r="76" spans="1:7" ht="15.6" x14ac:dyDescent="0.3">
      <c r="A76" s="11" t="s">
        <v>99</v>
      </c>
      <c r="B76" s="12" t="s">
        <v>103</v>
      </c>
      <c r="C76" s="6">
        <f>C77+C78+C79</f>
        <v>244521551</v>
      </c>
      <c r="D76" s="6">
        <f>D77+D78+D79</f>
        <v>246521551</v>
      </c>
      <c r="E76" s="6">
        <f>E77+E78+E79</f>
        <v>54295243.089999996</v>
      </c>
      <c r="F76" s="7">
        <f t="shared" si="3"/>
        <v>22.204686199622543</v>
      </c>
      <c r="G76" s="7">
        <f t="shared" ref="G76:G86" si="4">E76/D76*100</f>
        <v>22.024542223491039</v>
      </c>
    </row>
    <row r="77" spans="1:7" s="1" customFormat="1" ht="15.6" x14ac:dyDescent="0.3">
      <c r="A77" s="10" t="s">
        <v>119</v>
      </c>
      <c r="B77" s="13" t="s">
        <v>115</v>
      </c>
      <c r="C77" s="14">
        <v>69235942</v>
      </c>
      <c r="D77" s="14">
        <v>69235942</v>
      </c>
      <c r="E77" s="14">
        <v>19459157</v>
      </c>
      <c r="F77" s="8">
        <f t="shared" si="3"/>
        <v>28.105571236396266</v>
      </c>
      <c r="G77" s="8">
        <f t="shared" si="4"/>
        <v>28.105571236396266</v>
      </c>
    </row>
    <row r="78" spans="1:7" s="9" customFormat="1" ht="15.6" x14ac:dyDescent="0.3">
      <c r="A78" s="10" t="s">
        <v>138</v>
      </c>
      <c r="B78" s="13" t="s">
        <v>132</v>
      </c>
      <c r="C78" s="14">
        <v>123753506</v>
      </c>
      <c r="D78" s="14">
        <v>123753506</v>
      </c>
      <c r="E78" s="14">
        <v>24695267.129999999</v>
      </c>
      <c r="F78" s="8">
        <f t="shared" si="3"/>
        <v>19.955206060990307</v>
      </c>
      <c r="G78" s="8">
        <f t="shared" si="4"/>
        <v>19.955206060990307</v>
      </c>
    </row>
    <row r="79" spans="1:7" ht="31.2" x14ac:dyDescent="0.3">
      <c r="A79" s="10" t="s">
        <v>87</v>
      </c>
      <c r="B79" s="13" t="s">
        <v>18</v>
      </c>
      <c r="C79" s="14">
        <v>51532103</v>
      </c>
      <c r="D79" s="14">
        <v>53532103</v>
      </c>
      <c r="E79" s="14">
        <v>10140818.960000001</v>
      </c>
      <c r="F79" s="8">
        <f t="shared" si="3"/>
        <v>19.678643737865698</v>
      </c>
      <c r="G79" s="8">
        <f t="shared" si="4"/>
        <v>18.943434671341048</v>
      </c>
    </row>
    <row r="80" spans="1:7" ht="31.2" x14ac:dyDescent="0.3">
      <c r="A80" s="11" t="s">
        <v>147</v>
      </c>
      <c r="B80" s="12" t="s">
        <v>71</v>
      </c>
      <c r="C80" s="6">
        <f>C81</f>
        <v>168250670.90000001</v>
      </c>
      <c r="D80" s="6">
        <f>D81</f>
        <v>168250670.90000001</v>
      </c>
      <c r="E80" s="6">
        <f>E81</f>
        <v>0</v>
      </c>
      <c r="F80" s="7">
        <f t="shared" si="3"/>
        <v>0</v>
      </c>
      <c r="G80" s="7">
        <f t="shared" si="4"/>
        <v>0</v>
      </c>
    </row>
    <row r="81" spans="1:7" s="1" customFormat="1" ht="31.2" x14ac:dyDescent="0.3">
      <c r="A81" s="10" t="s">
        <v>148</v>
      </c>
      <c r="B81" s="13" t="s">
        <v>91</v>
      </c>
      <c r="C81" s="14">
        <v>168250670.90000001</v>
      </c>
      <c r="D81" s="14">
        <v>168250670.90000001</v>
      </c>
      <c r="E81" s="14">
        <v>0</v>
      </c>
      <c r="F81" s="8">
        <f t="shared" si="3"/>
        <v>0</v>
      </c>
      <c r="G81" s="8">
        <f t="shared" si="4"/>
        <v>0</v>
      </c>
    </row>
    <row r="82" spans="1:7" s="9" customFormat="1" ht="62.4" x14ac:dyDescent="0.3">
      <c r="A82" s="11" t="s">
        <v>146</v>
      </c>
      <c r="B82" s="12" t="s">
        <v>49</v>
      </c>
      <c r="C82" s="6">
        <f>C83+C84+C85</f>
        <v>4098873895.3699999</v>
      </c>
      <c r="D82" s="6">
        <f>D83+D84+D85</f>
        <v>4209911680.4200001</v>
      </c>
      <c r="E82" s="6">
        <f>E83+E84+E85</f>
        <v>1010746530.84</v>
      </c>
      <c r="F82" s="7">
        <f t="shared" si="3"/>
        <v>24.659127278390233</v>
      </c>
      <c r="G82" s="7">
        <f t="shared" si="4"/>
        <v>24.008734804126895</v>
      </c>
    </row>
    <row r="83" spans="1:7" s="1" customFormat="1" ht="46.8" x14ac:dyDescent="0.3">
      <c r="A83" s="10" t="s">
        <v>117</v>
      </c>
      <c r="B83" s="13" t="s">
        <v>61</v>
      </c>
      <c r="C83" s="14">
        <v>2962547000</v>
      </c>
      <c r="D83" s="14">
        <v>2962547000</v>
      </c>
      <c r="E83" s="14">
        <v>740636748</v>
      </c>
      <c r="F83" s="8">
        <f t="shared" si="3"/>
        <v>24.999999932490521</v>
      </c>
      <c r="G83" s="8">
        <f t="shared" si="4"/>
        <v>24.999999932490521</v>
      </c>
    </row>
    <row r="84" spans="1:7" s="9" customFormat="1" ht="15.6" x14ac:dyDescent="0.3">
      <c r="A84" s="10" t="s">
        <v>89</v>
      </c>
      <c r="B84" s="13" t="s">
        <v>75</v>
      </c>
      <c r="C84" s="14">
        <v>883586827.5</v>
      </c>
      <c r="D84" s="14">
        <v>883586827.5</v>
      </c>
      <c r="E84" s="14">
        <v>191622673</v>
      </c>
      <c r="F84" s="8">
        <f t="shared" si="3"/>
        <v>21.686909201914283</v>
      </c>
      <c r="G84" s="8">
        <f t="shared" si="4"/>
        <v>21.686909201914283</v>
      </c>
    </row>
    <row r="85" spans="1:7" ht="31.2" x14ac:dyDescent="0.3">
      <c r="A85" s="10" t="s">
        <v>83</v>
      </c>
      <c r="B85" s="13" t="s">
        <v>95</v>
      </c>
      <c r="C85" s="14">
        <v>252740067.87</v>
      </c>
      <c r="D85" s="14">
        <v>363777852.92000002</v>
      </c>
      <c r="E85" s="14">
        <v>78487109.840000004</v>
      </c>
      <c r="F85" s="8">
        <f t="shared" si="3"/>
        <v>31.054478421826975</v>
      </c>
      <c r="G85" s="8">
        <f t="shared" si="4"/>
        <v>21.575560251948723</v>
      </c>
    </row>
    <row r="86" spans="1:7" s="1" customFormat="1" ht="15.6" x14ac:dyDescent="0.3">
      <c r="A86" s="28" t="s">
        <v>142</v>
      </c>
      <c r="B86" s="29"/>
      <c r="C86" s="6">
        <f>C7+C16+C20+C25+C37+C42+C47+C55+C58+C65+C71+C76+C80+C82</f>
        <v>108249820488.28998</v>
      </c>
      <c r="D86" s="6">
        <f>D7+D16+D20+D25+D37+D42+D47+D55+D58+D65+D71+D76+D80+D82</f>
        <v>108493303488.28999</v>
      </c>
      <c r="E86" s="6">
        <f>E7+E16+E20+E25+E37+E42+E47+E55+E58+E65+E71+E76+E80+E82</f>
        <v>18266872735.099998</v>
      </c>
      <c r="F86" s="7">
        <f t="shared" si="3"/>
        <v>16.874737207602145</v>
      </c>
      <c r="G86" s="7">
        <f t="shared" si="4"/>
        <v>16.836866560221939</v>
      </c>
    </row>
  </sheetData>
  <mergeCells count="11">
    <mergeCell ref="A86:B86"/>
    <mergeCell ref="A4:A6"/>
    <mergeCell ref="B4:B6"/>
    <mergeCell ref="A1:E1"/>
    <mergeCell ref="D3:E3"/>
    <mergeCell ref="G4:G6"/>
    <mergeCell ref="D4:D6"/>
    <mergeCell ref="E4:E6"/>
    <mergeCell ref="A2:G2"/>
    <mergeCell ref="C4:C6"/>
    <mergeCell ref="F4:F6"/>
  </mergeCells>
  <pageMargins left="0.31496062992125984" right="0.3" top="0.37" bottom="0.44" header="0.15748031496062992" footer="0.35"/>
  <pageSetup paperSize="9" scale="68" fitToHeight="0" orientation="portrait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2025-04-24T09:17:16Z</cp:lastPrinted>
  <dcterms:created xsi:type="dcterms:W3CDTF">2017-05-03T15:49:45Z</dcterms:created>
  <dcterms:modified xsi:type="dcterms:W3CDTF">2025-05-16T08:13:56Z</dcterms:modified>
</cp:coreProperties>
</file>