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D25" i="1" l="1"/>
  <c r="E25" i="1"/>
  <c r="F27" i="1"/>
  <c r="E16" i="1"/>
  <c r="F16" i="1"/>
  <c r="F19" i="1"/>
  <c r="D20" i="1"/>
  <c r="D16" i="1"/>
  <c r="C37" i="1"/>
  <c r="F85" i="1"/>
  <c r="F84" i="1"/>
  <c r="F83" i="1"/>
  <c r="F81" i="1"/>
  <c r="F79" i="1"/>
  <c r="F78" i="1"/>
  <c r="F77" i="1"/>
  <c r="F75" i="1"/>
  <c r="F74" i="1"/>
  <c r="F73" i="1"/>
  <c r="F72" i="1"/>
  <c r="F70" i="1"/>
  <c r="F69" i="1"/>
  <c r="F68" i="1"/>
  <c r="F67" i="1"/>
  <c r="F66" i="1"/>
  <c r="F64" i="1"/>
  <c r="F63" i="1"/>
  <c r="F62" i="1"/>
  <c r="F61" i="1"/>
  <c r="F60" i="1"/>
  <c r="F59" i="1"/>
  <c r="F57" i="1"/>
  <c r="F56" i="1"/>
  <c r="F54" i="1"/>
  <c r="F53" i="1"/>
  <c r="F52" i="1"/>
  <c r="F51" i="1"/>
  <c r="F50" i="1"/>
  <c r="F49" i="1"/>
  <c r="F48" i="1"/>
  <c r="F46" i="1"/>
  <c r="F45" i="1"/>
  <c r="F44" i="1"/>
  <c r="F43" i="1"/>
  <c r="F41" i="1"/>
  <c r="F40" i="1"/>
  <c r="F39" i="1"/>
  <c r="F38" i="1"/>
  <c r="F36" i="1"/>
  <c r="F35" i="1"/>
  <c r="F34" i="1"/>
  <c r="F33" i="1"/>
  <c r="F32" i="1"/>
  <c r="F31" i="1"/>
  <c r="F30" i="1"/>
  <c r="F29" i="1"/>
  <c r="F28" i="1"/>
  <c r="F26" i="1"/>
  <c r="F24" i="1"/>
  <c r="F23" i="1"/>
  <c r="F22" i="1"/>
  <c r="F21" i="1"/>
  <c r="F18" i="1"/>
  <c r="F17" i="1"/>
  <c r="F15" i="1"/>
  <c r="F14" i="1"/>
  <c r="F13" i="1"/>
  <c r="F12" i="1"/>
  <c r="F11" i="1"/>
  <c r="F10" i="1"/>
  <c r="F9" i="1"/>
  <c r="F8" i="1"/>
  <c r="E20" i="1" l="1"/>
  <c r="F20" i="1" l="1"/>
  <c r="C20" i="1"/>
  <c r="C25" i="1" l="1"/>
  <c r="D42" i="1" l="1"/>
  <c r="E42" i="1"/>
  <c r="C42" i="1" l="1"/>
  <c r="F42" i="1" s="1"/>
  <c r="D82" i="1"/>
  <c r="E82" i="1"/>
  <c r="D80" i="1"/>
  <c r="E80" i="1"/>
  <c r="D76" i="1"/>
  <c r="E76" i="1"/>
  <c r="D71" i="1"/>
  <c r="E71" i="1"/>
  <c r="D65" i="1"/>
  <c r="E65" i="1"/>
  <c r="D58" i="1"/>
  <c r="E58" i="1"/>
  <c r="D55" i="1"/>
  <c r="E55" i="1"/>
  <c r="D47" i="1"/>
  <c r="E47" i="1"/>
  <c r="D37" i="1"/>
  <c r="E37" i="1"/>
  <c r="F25" i="1"/>
  <c r="D7" i="1"/>
  <c r="E7" i="1"/>
  <c r="F37" i="1" l="1"/>
  <c r="F82" i="1"/>
  <c r="E86" i="1"/>
  <c r="D86" i="1"/>
  <c r="C82" i="1"/>
  <c r="C80" i="1"/>
  <c r="F80" i="1" s="1"/>
  <c r="C76" i="1"/>
  <c r="F76" i="1" s="1"/>
  <c r="C71" i="1"/>
  <c r="F71" i="1" s="1"/>
  <c r="C65" i="1"/>
  <c r="F65" i="1" s="1"/>
  <c r="C58" i="1"/>
  <c r="F58" i="1" s="1"/>
  <c r="C55" i="1"/>
  <c r="F55" i="1" s="1"/>
  <c r="C47" i="1"/>
  <c r="F47" i="1" s="1"/>
  <c r="C16" i="1"/>
  <c r="C7" i="1"/>
  <c r="F7" i="1" s="1"/>
  <c r="C86" i="1" l="1"/>
  <c r="F86" i="1" s="1"/>
</calcChain>
</file>

<file path=xl/sharedStrings.xml><?xml version="1.0" encoding="utf-8"?>
<sst xmlns="http://schemas.openxmlformats.org/spreadsheetml/2006/main" count="167" uniqueCount="167">
  <si>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</si>
  <si>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</si>
  <si>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</si>
  <si>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</si>
  <si>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</si>
  <si>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</si>
  <si>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</si>
  <si>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ОБСЛУЖИВАНИЕ ГОСУДАРСТВЕННОГО И МУНИЦИПАЛЬНОГО ДОЛГА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</si>
  <si>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</si>
  <si>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</si>
  <si>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</si>
  <si>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</si>
  <si>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</si>
  <si>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</si>
  <si>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</si>
  <si>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</si>
  <si>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</si>
  <si>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</si>
  <si>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</si>
  <si>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</si>
  <si>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</si>
  <si>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</si>
  <si>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</si>
  <si>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</si>
  <si>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</si>
  <si>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</si>
  <si>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</si>
  <si>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</si>
  <si>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</si>
  <si>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</si>
  <si>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</si>
  <si>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</si>
  <si>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Обслуживание государственного внутреннего и муниципального долга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</si>
  <si>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</si>
  <si>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</si>
  <si>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</si>
  <si>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</si>
  <si>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</si>
  <si>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</si>
  <si>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</si>
  <si>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</si>
  <si>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</si>
  <si>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</si>
  <si>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</si>
  <si>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</si>
  <si>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</si>
  <si>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</si>
  <si>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</si>
  <si>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</si>
  <si>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</si>
  <si>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</si>
  <si>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</si>
  <si>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</si>
  <si>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</si>
  <si>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</si>
  <si>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</si>
  <si>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</si>
  <si>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</si>
  <si>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</si>
  <si>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</si>
  <si>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</si>
  <si>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</si>
  <si>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</si>
  <si>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</si>
  <si>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</si>
  <si>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</si>
  <si>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</si>
  <si>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</si>
  <si>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</si>
  <si>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</si>
  <si>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</si>
  <si>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</si>
  <si>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</si>
  <si>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</si>
  <si>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</si>
  <si>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</si>
  <si>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</si>
  <si>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</si>
  <si>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</si>
  <si>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</si>
  <si>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</si>
  <si>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</si>
  <si>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</si>
  <si>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</si>
  <si>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</si>
  <si>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</si>
  <si>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</si>
  <si>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</si>
  <si>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</si>
  <si>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</si>
  <si>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</si>
  <si>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</si>
  <si>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</si>
  <si>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</si>
  <si>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</si>
  <si>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</si>
  <si>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</si>
  <si>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</si>
  <si>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</si>
  <si>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</si>
  <si>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</si>
  <si>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</si>
  <si>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</si>
  <si>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</si>
  <si>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</si>
  <si>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</si>
  <si>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</si>
  <si>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</si>
  <si>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</si>
  <si>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</si>
  <si>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</si>
  <si>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</si>
  <si>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</si>
  <si>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</si>
  <si>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</si>
  <si>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</si>
  <si>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</si>
  <si>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</si>
  <si>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</si>
  <si>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</si>
  <si>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</si>
  <si>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</si>
  <si>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</si>
  <si>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</si>
  <si>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</si>
  <si>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</si>
  <si>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</si>
  <si>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</si>
  <si>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</si>
  <si>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</si>
  <si>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</si>
  <si>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</si>
  <si>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</si>
  <si>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</si>
  <si>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</si>
  <si>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</si>
  <si>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</si>
  <si>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</si>
  <si>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</si>
  <si>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</si>
  <si>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</si>
  <si>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</si>
  <si>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</si>
  <si>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</si>
  <si>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</si>
  <si>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</si>
  <si>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</si>
  <si>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</si>
  <si>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Дополнительное образование детей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</si>
  <si>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</si>
  <si>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</si>
  <si>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</si>
  <si>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Молодежная политика</t>
  </si>
  <si>
    <t>0601</t>
  </si>
  <si>
    <t>Экологический контроль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</si>
  <si>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</si>
  <si>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</si>
  <si>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0309</t>
  </si>
  <si>
    <t>Сведения о внесенных в течение 2023 года изменениях в закон Брянской области "Об областном бюджете на 2023 год и на плановый период 2024 и 2025 годы", в части расходов на 2023 год</t>
  </si>
  <si>
    <t>Сумма на 2023 год (закон от 12.12.2022 
№ 100-З, первоначальный)</t>
  </si>
  <si>
    <t>Закон 
от 24.03.2023 № 19-З</t>
  </si>
  <si>
    <t>Закон 
от 12.10.2023 № 79-З</t>
  </si>
  <si>
    <t>Сумма на 2023 год
(с учетом изменений)</t>
  </si>
  <si>
    <t>0209</t>
  </si>
  <si>
    <t>Другие вопросы в области национальной обороны</t>
  </si>
  <si>
    <t>Топливно-энергетический комплекс</t>
  </si>
  <si>
    <t>0402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</si>
</sst>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0"/>
      <color rgb="FF000000"/>
      <name val="Arial Cyr"/>
    </font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0000"/>
      <name val="Arial Cyr"/>
    </font>
    <font>
      <b/>
      <sz val="10"/>
      <color rgb="FF000000"/>
      <name val="Arial Cyr"/>
    </font>
    <font>
      <sz val="8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6">
    <xf numFmtId="0" fontId="0" fillId="0" borderId="0"/>
    <xf numFmtId="4" fontId="6" fillId="0" borderId="7">
      <alignment horizontal="right"/>
    </xf>
    <xf numFmtId="4" fontId="6" fillId="0" borderId="7">
      <alignment horizontal="right"/>
    </xf>
    <xf numFmtId="0" fontId="7" fillId="0" borderId="8">
      <alignment horizontal="left" vertical="top" wrapText="1"/>
    </xf>
    <xf numFmtId="0" fontId="8" fillId="0" borderId="0">
      <alignment vertical="top" wrapText="1"/>
    </xf>
    <xf numFmtId="0" fontId="9" fillId="0" borderId="0">
      <alignment vertical="top" wrapText="1"/>
    </xf>
    <xf numFmtId="0" fontId="11" fillId="0" borderId="0"/>
    <xf numFmtId="0" fontId="7" fillId="0" borderId="0">
      <alignment horizontal="left" vertical="top" wrapText="1"/>
    </xf>
    <xf numFmtId="0" fontId="7" fillId="0" borderId="0"/>
    <xf numFmtId="0" fontId="12" fillId="0" borderId="0">
      <alignment horizontal="center" wrapText="1"/>
    </xf>
    <xf numFmtId="0" fontId="12" fillId="0" borderId="0">
      <alignment horizontal="center"/>
    </xf>
    <xf numFmtId="0" fontId="7" fillId="0" borderId="0">
      <alignment wrapText="1"/>
    </xf>
    <xf numFmtId="0" fontId="7" fillId="0" borderId="0">
      <alignment horizontal="right"/>
    </xf>
    <xf numFmtId="0" fontId="7" fillId="0" borderId="9">
      <alignment horizontal="center" vertical="center" wrapText="1"/>
    </xf>
    <xf numFmtId="0" fontId="7" fillId="0" borderId="8">
      <alignment horizontal="center" vertical="center" shrinkToFit="1"/>
    </xf>
    <xf numFmtId="4" fontId="7" fillId="3" borderId="8">
      <alignment horizontal="right" vertical="top" shrinkToFit="1"/>
    </xf>
    <xf numFmtId="0" fontId="13" fillId="0" borderId="10">
      <alignment horizontal="left"/>
    </xf>
    <xf numFmtId="4" fontId="13" fillId="4" borderId="8">
      <alignment horizontal="right" vertical="top" shrinkToFit="1"/>
    </xf>
    <xf numFmtId="0" fontId="7" fillId="0" borderId="11"/>
    <xf numFmtId="0" fontId="7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5" borderId="0"/>
    <xf numFmtId="0" fontId="13" fillId="0" borderId="8">
      <alignment horizontal="left" vertical="top" wrapText="1"/>
    </xf>
    <xf numFmtId="0" fontId="7" fillId="5" borderId="0">
      <alignment horizontal="center"/>
    </xf>
    <xf numFmtId="4" fontId="7" fillId="0" borderId="8">
      <alignment horizontal="right" vertical="top" shrinkToFit="1"/>
    </xf>
    <xf numFmtId="4" fontId="7" fillId="0" borderId="0">
      <alignment horizontal="right" shrinkToFit="1"/>
    </xf>
    <xf numFmtId="0" fontId="10" fillId="0" borderId="0"/>
    <xf numFmtId="4" fontId="14" fillId="0" borderId="7">
      <alignment horizontal="right"/>
    </xf>
    <xf numFmtId="4" fontId="14" fillId="0" borderId="7">
      <alignment horizontal="right"/>
    </xf>
    <xf numFmtId="0" fontId="11" fillId="0" borderId="0"/>
    <xf numFmtId="0" fontId="11" fillId="0" borderId="0"/>
    <xf numFmtId="0" fontId="11" fillId="0" borderId="0"/>
  </cellStyleXfs>
  <cellXfs count="53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0" fillId="0" borderId="0" xfId="0" applyBorder="1"/>
    <xf numFmtId="0" fontId="0" fillId="0" borderId="0" xfId="0" applyBorder="1"/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Border="1"/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</cellXfs>
  <cellStyles count="36">
    <cellStyle name="br" xfId="22"/>
    <cellStyle name="br 2" xfId="35"/>
    <cellStyle name="col" xfId="21"/>
    <cellStyle name="col 2" xfId="34"/>
    <cellStyle name="style0" xfId="23"/>
    <cellStyle name="td" xfId="24"/>
    <cellStyle name="tr" xfId="20"/>
    <cellStyle name="tr 2" xfId="33"/>
    <cellStyle name="xl105" xfId="1"/>
    <cellStyle name="xl105 2" xfId="31"/>
    <cellStyle name="xl21" xfId="25"/>
    <cellStyle name="xl22" xfId="13"/>
    <cellStyle name="xl23" xfId="14"/>
    <cellStyle name="xl24" xfId="16"/>
    <cellStyle name="xl25" xfId="18"/>
    <cellStyle name="xl26" xfId="7"/>
    <cellStyle name="xl27" xfId="9"/>
    <cellStyle name="xl28" xfId="10"/>
    <cellStyle name="xl29" xfId="11"/>
    <cellStyle name="xl30" xfId="12"/>
    <cellStyle name="xl31" xfId="17"/>
    <cellStyle name="xl32" xfId="8"/>
    <cellStyle name="xl33" xfId="19"/>
    <cellStyle name="xl34" xfId="3"/>
    <cellStyle name="xl35" xfId="26"/>
    <cellStyle name="xl36" xfId="15"/>
    <cellStyle name="xl37" xfId="27"/>
    <cellStyle name="xl38" xfId="28"/>
    <cellStyle name="xl39" xfId="29"/>
    <cellStyle name="xl96" xfId="2"/>
    <cellStyle name="xl96 2" xfId="32"/>
    <cellStyle name="Обычный" xfId="0" builtinId="0"/>
    <cellStyle name="Обычный 2" xfId="4"/>
    <cellStyle name="Обычный 2 2" xfId="6"/>
    <cellStyle name="Обычный 3" xfId="5"/>
    <cellStyle name="Обычный 3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6"/>
  <sheetViews>
    <sheetView tabSelected="1" view="pageBreakPreview" zoomScaleNormal="100" zoomScaleSheetLayoutView="100" workbookViewId="0">
      <selection activeCell="E86" sqref="E86"/>
    </sheetView>
  </sheetViews>
  <sheetFormatPr defaultRowHeight="14.4" x14ac:dyDescent="0.3"/>
  <cols>
    <col min="1" max="1" width="45.77734375" customWidth="1"/>
    <col min="2" max="2" width="6.88671875" customWidth="1"/>
    <col min="3" max="3" width="19.88671875" style="12" customWidth="1"/>
    <col min="4" max="4" width="19.88671875" style="16" customWidth="1"/>
    <col min="5" max="5" width="22.21875" style="16" customWidth="1"/>
    <col min="6" max="6" width="19.21875" customWidth="1"/>
  </cols>
  <sheetData>
    <row r="1" spans="1:6" x14ac:dyDescent="0.3">
      <c r="A1" s="19"/>
      <c r="B1" s="19"/>
      <c r="C1" s="19"/>
      <c r="D1" s="19"/>
      <c r="E1" s="19"/>
      <c r="F1" s="19"/>
    </row>
    <row r="2" spans="1:6" s="3" customFormat="1" ht="40.5" customHeight="1" x14ac:dyDescent="0.3">
      <c r="A2" s="28" t="s">
        <v>158</v>
      </c>
      <c r="B2" s="28"/>
      <c r="C2" s="28"/>
      <c r="D2" s="28"/>
      <c r="E2" s="28"/>
      <c r="F2" s="28"/>
    </row>
    <row r="3" spans="1:6" s="3" customFormat="1" ht="15.6" x14ac:dyDescent="0.3">
      <c r="A3" s="4"/>
      <c r="B3" s="4"/>
      <c r="C3" s="4"/>
      <c r="D3" s="4"/>
      <c r="E3" s="4"/>
      <c r="F3" s="17" t="s">
        <v>147</v>
      </c>
    </row>
    <row r="4" spans="1:6" s="3" customFormat="1" ht="28.5" customHeight="1" x14ac:dyDescent="0.3">
      <c r="A4" s="25" t="s">
        <v>144</v>
      </c>
      <c r="B4" s="25" t="s">
        <v>145</v>
      </c>
      <c r="C4" s="20" t="s">
        <v>159</v>
      </c>
      <c r="D4" s="20" t="s">
        <v>160</v>
      </c>
      <c r="E4" s="20" t="s">
        <v>161</v>
      </c>
      <c r="F4" s="20" t="s">
        <v>162</v>
      </c>
    </row>
    <row r="5" spans="1:6" s="3" customFormat="1" ht="27.6" customHeight="1" x14ac:dyDescent="0.3">
      <c r="A5" s="26"/>
      <c r="B5" s="26"/>
      <c r="C5" s="21"/>
      <c r="D5" s="21"/>
      <c r="E5" s="21"/>
      <c r="F5" s="21"/>
    </row>
    <row r="6" spans="1:6" s="3" customFormat="1" ht="31.5" customHeight="1" x14ac:dyDescent="0.3">
      <c r="A6" s="27"/>
      <c r="B6" s="27"/>
      <c r="C6" s="22"/>
      <c r="D6" s="22"/>
      <c r="E6" s="22"/>
      <c r="F6" s="22"/>
    </row>
    <row r="7" spans="1:6" ht="15.6" x14ac:dyDescent="0.3">
      <c r="A7" s="8" t="s">
        <v>100</v>
      </c>
      <c r="B7" s="9" t="s">
        <v>6</v>
      </c>
      <c r="C7" s="5">
        <f>C8+C9+C10+C11+C12+C13+C14+C15</f>
        <v>4326566119.1000004</v>
      </c>
      <c r="D7" s="5">
        <f t="shared" ref="D7:E7" si="0">D8+D9+D10+D11+D12+D13+D14+D15</f>
        <v>2244630382.5300002</v>
      </c>
      <c r="E7" s="5">
        <f t="shared" si="0"/>
        <v>-1320033692.6399999</v>
      </c>
      <c r="F7" s="5">
        <f>C7+D7+E7</f>
        <v>5251162808.9900017</v>
      </c>
    </row>
    <row r="8" spans="1:6" ht="46.8" x14ac:dyDescent="0.3">
      <c r="A8" s="7" t="s">
        <v>134</v>
      </c>
      <c r="B8" s="10" t="s">
        <v>41</v>
      </c>
      <c r="C8" s="31">
        <v>7429887</v>
      </c>
      <c r="D8" s="11"/>
      <c r="E8" s="11"/>
      <c r="F8" s="11">
        <f t="shared" ref="F8:F73" si="1">C8+D8+E8</f>
        <v>7429887</v>
      </c>
    </row>
    <row r="9" spans="1:6" ht="62.4" x14ac:dyDescent="0.3">
      <c r="A9" s="7" t="s">
        <v>89</v>
      </c>
      <c r="B9" s="10" t="s">
        <v>54</v>
      </c>
      <c r="C9" s="31">
        <v>181571725</v>
      </c>
      <c r="D9" s="11"/>
      <c r="E9" s="11"/>
      <c r="F9" s="11">
        <f t="shared" si="1"/>
        <v>181571725</v>
      </c>
    </row>
    <row r="10" spans="1:6" ht="78" x14ac:dyDescent="0.3">
      <c r="A10" s="7" t="s">
        <v>18</v>
      </c>
      <c r="B10" s="10" t="s">
        <v>71</v>
      </c>
      <c r="C10" s="31">
        <v>351365773</v>
      </c>
      <c r="D10" s="11"/>
      <c r="E10" s="11">
        <v>36990711</v>
      </c>
      <c r="F10" s="11">
        <f t="shared" si="1"/>
        <v>388356484</v>
      </c>
    </row>
    <row r="11" spans="1:6" ht="21" customHeight="1" x14ac:dyDescent="0.3">
      <c r="A11" s="7" t="s">
        <v>30</v>
      </c>
      <c r="B11" s="10" t="s">
        <v>87</v>
      </c>
      <c r="C11" s="31">
        <v>422403822</v>
      </c>
      <c r="D11" s="11">
        <v>31586503.940000001</v>
      </c>
      <c r="E11" s="11">
        <v>20404078</v>
      </c>
      <c r="F11" s="11">
        <f t="shared" si="1"/>
        <v>474394403.94</v>
      </c>
    </row>
    <row r="12" spans="1:6" ht="62.4" x14ac:dyDescent="0.3">
      <c r="A12" s="7" t="s">
        <v>80</v>
      </c>
      <c r="B12" s="10" t="s">
        <v>104</v>
      </c>
      <c r="C12" s="31">
        <v>156367190</v>
      </c>
      <c r="D12" s="11"/>
      <c r="E12" s="11">
        <v>9023081</v>
      </c>
      <c r="F12" s="11">
        <f t="shared" si="1"/>
        <v>165390271</v>
      </c>
    </row>
    <row r="13" spans="1:6" ht="31.2" x14ac:dyDescent="0.3">
      <c r="A13" s="7" t="s">
        <v>11</v>
      </c>
      <c r="B13" s="10" t="s">
        <v>117</v>
      </c>
      <c r="C13" s="31">
        <v>46341903</v>
      </c>
      <c r="D13" s="11"/>
      <c r="E13" s="11"/>
      <c r="F13" s="11">
        <f t="shared" si="1"/>
        <v>46341903</v>
      </c>
    </row>
    <row r="14" spans="1:6" ht="20.399999999999999" customHeight="1" x14ac:dyDescent="0.3">
      <c r="A14" s="7" t="s">
        <v>141</v>
      </c>
      <c r="B14" s="10" t="s">
        <v>122</v>
      </c>
      <c r="C14" s="31">
        <v>270000000</v>
      </c>
      <c r="D14" s="11">
        <v>-48943664.5</v>
      </c>
      <c r="E14" s="11">
        <v>75692277.420000002</v>
      </c>
      <c r="F14" s="11">
        <f t="shared" si="1"/>
        <v>296748612.92000002</v>
      </c>
    </row>
    <row r="15" spans="1:6" ht="21" customHeight="1" x14ac:dyDescent="0.3">
      <c r="A15" s="7" t="s">
        <v>97</v>
      </c>
      <c r="B15" s="10" t="s">
        <v>9</v>
      </c>
      <c r="C15" s="31">
        <v>2891085819.0999999</v>
      </c>
      <c r="D15" s="11">
        <v>2261987543.0900002</v>
      </c>
      <c r="E15" s="11">
        <v>-1462143840.0599999</v>
      </c>
      <c r="F15" s="11">
        <f t="shared" si="1"/>
        <v>3690929522.1300006</v>
      </c>
    </row>
    <row r="16" spans="1:6" ht="21" customHeight="1" x14ac:dyDescent="0.3">
      <c r="A16" s="8" t="s">
        <v>130</v>
      </c>
      <c r="B16" s="9" t="s">
        <v>131</v>
      </c>
      <c r="C16" s="5">
        <f>C17+C18</f>
        <v>184548410.30000001</v>
      </c>
      <c r="D16" s="5">
        <f>D17+D18+D19</f>
        <v>5075320287.7799997</v>
      </c>
      <c r="E16" s="51">
        <f t="shared" ref="E16:F16" si="2">E17+E18+E19</f>
        <v>2423644335</v>
      </c>
      <c r="F16" s="51">
        <f t="shared" si="2"/>
        <v>7683513033.0799999</v>
      </c>
    </row>
    <row r="17" spans="1:6" ht="21" customHeight="1" x14ac:dyDescent="0.3">
      <c r="A17" s="7" t="s">
        <v>128</v>
      </c>
      <c r="B17" s="10" t="s">
        <v>27</v>
      </c>
      <c r="C17" s="33">
        <v>38278000</v>
      </c>
      <c r="D17" s="11">
        <v>6950000</v>
      </c>
      <c r="E17" s="11">
        <v>66917800</v>
      </c>
      <c r="F17" s="11">
        <f t="shared" si="1"/>
        <v>112145800</v>
      </c>
    </row>
    <row r="18" spans="1:6" ht="21.6" customHeight="1" x14ac:dyDescent="0.3">
      <c r="A18" s="7" t="s">
        <v>25</v>
      </c>
      <c r="B18" s="10" t="s">
        <v>48</v>
      </c>
      <c r="C18" s="33">
        <v>146270410.30000001</v>
      </c>
      <c r="D18" s="11">
        <v>71812780</v>
      </c>
      <c r="E18" s="11">
        <v>253235</v>
      </c>
      <c r="F18" s="11">
        <f t="shared" si="1"/>
        <v>218336425.30000001</v>
      </c>
    </row>
    <row r="19" spans="1:6" s="29" customFormat="1" ht="31.2" x14ac:dyDescent="0.3">
      <c r="A19" s="32" t="s">
        <v>164</v>
      </c>
      <c r="B19" s="30" t="s">
        <v>163</v>
      </c>
      <c r="C19" s="33">
        <v>0</v>
      </c>
      <c r="D19" s="31">
        <v>4996557507.7799997</v>
      </c>
      <c r="E19" s="31">
        <v>2356473300</v>
      </c>
      <c r="F19" s="52">
        <f t="shared" si="1"/>
        <v>7353030807.7799997</v>
      </c>
    </row>
    <row r="20" spans="1:6" ht="46.8" x14ac:dyDescent="0.3">
      <c r="A20" s="8" t="s">
        <v>22</v>
      </c>
      <c r="B20" s="9" t="s">
        <v>103</v>
      </c>
      <c r="C20" s="5">
        <f>C22+C23+C24</f>
        <v>991870809</v>
      </c>
      <c r="D20" s="5">
        <f>D21+D22+D23+D24</f>
        <v>145107212.21000001</v>
      </c>
      <c r="E20" s="5">
        <f>E21+E22+E23+E24</f>
        <v>17486151.239999998</v>
      </c>
      <c r="F20" s="5">
        <f t="shared" si="1"/>
        <v>1154464172.45</v>
      </c>
    </row>
    <row r="21" spans="1:6" s="18" customFormat="1" ht="15.6" x14ac:dyDescent="0.3">
      <c r="A21" s="7" t="s">
        <v>156</v>
      </c>
      <c r="B21" s="10" t="s">
        <v>157</v>
      </c>
      <c r="C21" s="35">
        <v>0</v>
      </c>
      <c r="D21" s="11">
        <v>25399854</v>
      </c>
      <c r="E21" s="11"/>
      <c r="F21" s="11">
        <f t="shared" si="1"/>
        <v>25399854</v>
      </c>
    </row>
    <row r="22" spans="1:6" ht="62.4" x14ac:dyDescent="0.3">
      <c r="A22" s="7" t="s">
        <v>155</v>
      </c>
      <c r="B22" s="10" t="s">
        <v>51</v>
      </c>
      <c r="C22" s="35">
        <v>691962319</v>
      </c>
      <c r="D22" s="11">
        <v>17259077.07</v>
      </c>
      <c r="E22" s="11">
        <v>17486151.239999998</v>
      </c>
      <c r="F22" s="11">
        <f t="shared" si="1"/>
        <v>726707547.31000006</v>
      </c>
    </row>
    <row r="23" spans="1:6" ht="21" customHeight="1" x14ac:dyDescent="0.3">
      <c r="A23" s="7" t="s">
        <v>84</v>
      </c>
      <c r="B23" s="10" t="s">
        <v>69</v>
      </c>
      <c r="C23" s="35">
        <v>2200000</v>
      </c>
      <c r="D23" s="11"/>
      <c r="E23" s="11"/>
      <c r="F23" s="11">
        <f t="shared" si="1"/>
        <v>2200000</v>
      </c>
    </row>
    <row r="24" spans="1:6" ht="46.8" x14ac:dyDescent="0.3">
      <c r="A24" s="7" t="s">
        <v>113</v>
      </c>
      <c r="B24" s="10" t="s">
        <v>111</v>
      </c>
      <c r="C24" s="35">
        <v>297708490</v>
      </c>
      <c r="D24" s="11">
        <v>102448281.14</v>
      </c>
      <c r="E24" s="11"/>
      <c r="F24" s="11">
        <f t="shared" si="1"/>
        <v>400156771.13999999</v>
      </c>
    </row>
    <row r="25" spans="1:6" ht="21" customHeight="1" x14ac:dyDescent="0.3">
      <c r="A25" s="8" t="s">
        <v>132</v>
      </c>
      <c r="B25" s="9" t="s">
        <v>73</v>
      </c>
      <c r="C25" s="5">
        <f>SUM(C26:C36)</f>
        <v>22355681876.119995</v>
      </c>
      <c r="D25" s="51">
        <f t="shared" ref="D25:E25" si="3">SUM(D26:D36)</f>
        <v>2370733441.0800004</v>
      </c>
      <c r="E25" s="51">
        <f t="shared" si="3"/>
        <v>1707961929.96</v>
      </c>
      <c r="F25" s="5">
        <f t="shared" si="1"/>
        <v>26434377247.159996</v>
      </c>
    </row>
    <row r="26" spans="1:6" ht="21" customHeight="1" x14ac:dyDescent="0.3">
      <c r="A26" s="7" t="s">
        <v>108</v>
      </c>
      <c r="B26" s="10" t="s">
        <v>85</v>
      </c>
      <c r="C26" s="40">
        <v>355093928</v>
      </c>
      <c r="D26" s="11">
        <v>1646446</v>
      </c>
      <c r="E26" s="11">
        <v>-53077460.189999998</v>
      </c>
      <c r="F26" s="11">
        <f t="shared" si="1"/>
        <v>303662913.81</v>
      </c>
    </row>
    <row r="27" spans="1:6" s="34" customFormat="1" ht="21" customHeight="1" x14ac:dyDescent="0.3">
      <c r="A27" s="37" t="s">
        <v>165</v>
      </c>
      <c r="B27" s="38" t="s">
        <v>166</v>
      </c>
      <c r="C27" s="40">
        <v>17452127.66</v>
      </c>
      <c r="D27" s="35"/>
      <c r="E27" s="35"/>
      <c r="F27" s="52">
        <f t="shared" si="1"/>
        <v>17452127.66</v>
      </c>
    </row>
    <row r="28" spans="1:6" ht="21" customHeight="1" x14ac:dyDescent="0.3">
      <c r="A28" s="7" t="s">
        <v>38</v>
      </c>
      <c r="B28" s="10" t="s">
        <v>140</v>
      </c>
      <c r="C28" s="39">
        <v>700000</v>
      </c>
      <c r="D28" s="11"/>
      <c r="E28" s="11"/>
      <c r="F28" s="11">
        <f t="shared" si="1"/>
        <v>700000</v>
      </c>
    </row>
    <row r="29" spans="1:6" ht="21" customHeight="1" x14ac:dyDescent="0.3">
      <c r="A29" s="7" t="s">
        <v>56</v>
      </c>
      <c r="B29" s="10" t="s">
        <v>2</v>
      </c>
      <c r="C29" s="41">
        <v>8861876773.8799992</v>
      </c>
      <c r="D29" s="11">
        <v>74208118.719999999</v>
      </c>
      <c r="E29" s="11">
        <v>529763123.72000003</v>
      </c>
      <c r="F29" s="11">
        <f t="shared" si="1"/>
        <v>9465848016.3199978</v>
      </c>
    </row>
    <row r="30" spans="1:6" ht="21" customHeight="1" x14ac:dyDescent="0.3">
      <c r="A30" s="7" t="s">
        <v>95</v>
      </c>
      <c r="B30" s="10" t="s">
        <v>16</v>
      </c>
      <c r="C30" s="41">
        <v>8105300</v>
      </c>
      <c r="D30" s="11">
        <v>16825842.18</v>
      </c>
      <c r="E30" s="11">
        <v>8123700</v>
      </c>
      <c r="F30" s="11">
        <f t="shared" si="1"/>
        <v>33054842.18</v>
      </c>
    </row>
    <row r="31" spans="1:6" ht="21" customHeight="1" x14ac:dyDescent="0.3">
      <c r="A31" s="7" t="s">
        <v>118</v>
      </c>
      <c r="B31" s="10" t="s">
        <v>37</v>
      </c>
      <c r="C31" s="41">
        <v>632995065</v>
      </c>
      <c r="D31" s="11"/>
      <c r="E31" s="11">
        <v>4316434</v>
      </c>
      <c r="F31" s="11">
        <f t="shared" si="1"/>
        <v>637311499</v>
      </c>
    </row>
    <row r="32" spans="1:6" ht="21" customHeight="1" x14ac:dyDescent="0.3">
      <c r="A32" s="7" t="s">
        <v>35</v>
      </c>
      <c r="B32" s="10" t="s">
        <v>55</v>
      </c>
      <c r="C32" s="41">
        <v>3057738488.3299999</v>
      </c>
      <c r="D32" s="11">
        <v>347312788</v>
      </c>
      <c r="E32" s="11">
        <v>495472410</v>
      </c>
      <c r="F32" s="11">
        <f t="shared" si="1"/>
        <v>3900523686.3299999</v>
      </c>
    </row>
    <row r="33" spans="1:6" ht="21" customHeight="1" x14ac:dyDescent="0.3">
      <c r="A33" s="7" t="s">
        <v>124</v>
      </c>
      <c r="B33" s="10" t="s">
        <v>66</v>
      </c>
      <c r="C33" s="41">
        <v>8678880766.2099991</v>
      </c>
      <c r="D33" s="11">
        <v>1893103950.9200001</v>
      </c>
      <c r="E33" s="11">
        <v>637473217.29999995</v>
      </c>
      <c r="F33" s="11">
        <f t="shared" si="1"/>
        <v>11209457934.429998</v>
      </c>
    </row>
    <row r="34" spans="1:6" ht="21" customHeight="1" x14ac:dyDescent="0.3">
      <c r="A34" s="7" t="s">
        <v>29</v>
      </c>
      <c r="B34" s="10" t="s">
        <v>23</v>
      </c>
      <c r="C34" s="41">
        <v>55922162.170000002</v>
      </c>
      <c r="D34" s="11"/>
      <c r="E34" s="11">
        <v>29351500</v>
      </c>
      <c r="F34" s="11">
        <f t="shared" si="1"/>
        <v>85273662.170000002</v>
      </c>
    </row>
    <row r="35" spans="1:6" s="13" customFormat="1" ht="31.2" x14ac:dyDescent="0.3">
      <c r="A35" s="7" t="s">
        <v>150</v>
      </c>
      <c r="B35" s="10" t="s">
        <v>151</v>
      </c>
      <c r="C35" s="41">
        <v>99000</v>
      </c>
      <c r="D35" s="11"/>
      <c r="E35" s="11"/>
      <c r="F35" s="11">
        <f t="shared" si="1"/>
        <v>99000</v>
      </c>
    </row>
    <row r="36" spans="1:6" ht="31.2" x14ac:dyDescent="0.3">
      <c r="A36" s="7" t="s">
        <v>10</v>
      </c>
      <c r="B36" s="10" t="s">
        <v>57</v>
      </c>
      <c r="C36" s="41">
        <v>686818264.87</v>
      </c>
      <c r="D36" s="11">
        <v>37636295.259999998</v>
      </c>
      <c r="E36" s="11">
        <v>56539005.130000003</v>
      </c>
      <c r="F36" s="11">
        <f t="shared" si="1"/>
        <v>780993565.25999999</v>
      </c>
    </row>
    <row r="37" spans="1:6" ht="31.2" x14ac:dyDescent="0.3">
      <c r="A37" s="8" t="s">
        <v>129</v>
      </c>
      <c r="B37" s="9" t="s">
        <v>45</v>
      </c>
      <c r="C37" s="36">
        <f>C38+C39+C40+C41</f>
        <v>1499435443.9699998</v>
      </c>
      <c r="D37" s="5">
        <f t="shared" ref="D37:E37" si="4">D38+D39+D40+D41</f>
        <v>2091637820.0699999</v>
      </c>
      <c r="E37" s="5">
        <f t="shared" si="4"/>
        <v>655492800.02999997</v>
      </c>
      <c r="F37" s="5">
        <f t="shared" si="1"/>
        <v>4246566064.0699997</v>
      </c>
    </row>
    <row r="38" spans="1:6" ht="21" customHeight="1" x14ac:dyDescent="0.3">
      <c r="A38" s="7" t="s">
        <v>8</v>
      </c>
      <c r="B38" s="10" t="s">
        <v>63</v>
      </c>
      <c r="C38" s="42">
        <v>70157808.540000007</v>
      </c>
      <c r="D38" s="11">
        <v>763605941.35000002</v>
      </c>
      <c r="E38" s="11">
        <v>401898741.12</v>
      </c>
      <c r="F38" s="11">
        <f t="shared" si="1"/>
        <v>1235662491.01</v>
      </c>
    </row>
    <row r="39" spans="1:6" ht="21" customHeight="1" x14ac:dyDescent="0.3">
      <c r="A39" s="7" t="s">
        <v>49</v>
      </c>
      <c r="B39" s="10" t="s">
        <v>77</v>
      </c>
      <c r="C39" s="42">
        <v>303828761.64999998</v>
      </c>
      <c r="D39" s="11">
        <v>1134206511.23</v>
      </c>
      <c r="E39" s="11">
        <v>-40977567.649999999</v>
      </c>
      <c r="F39" s="11">
        <f t="shared" si="1"/>
        <v>1397057705.23</v>
      </c>
    </row>
    <row r="40" spans="1:6" ht="21" customHeight="1" x14ac:dyDescent="0.3">
      <c r="A40" s="7" t="s">
        <v>59</v>
      </c>
      <c r="B40" s="10" t="s">
        <v>91</v>
      </c>
      <c r="C40" s="42">
        <v>404811814.63</v>
      </c>
      <c r="D40" s="11">
        <v>80000000</v>
      </c>
      <c r="E40" s="11">
        <v>175000000</v>
      </c>
      <c r="F40" s="11">
        <f t="shared" si="1"/>
        <v>659811814.63</v>
      </c>
    </row>
    <row r="41" spans="1:6" ht="31.2" x14ac:dyDescent="0.3">
      <c r="A41" s="7" t="s">
        <v>3</v>
      </c>
      <c r="B41" s="10" t="s">
        <v>126</v>
      </c>
      <c r="C41" s="42">
        <v>720637059.14999998</v>
      </c>
      <c r="D41" s="11">
        <v>113825367.48999999</v>
      </c>
      <c r="E41" s="11">
        <v>119571626.56</v>
      </c>
      <c r="F41" s="11">
        <f t="shared" si="1"/>
        <v>954034053.20000005</v>
      </c>
    </row>
    <row r="42" spans="1:6" ht="21" customHeight="1" x14ac:dyDescent="0.3">
      <c r="A42" s="8" t="s">
        <v>139</v>
      </c>
      <c r="B42" s="9" t="s">
        <v>17</v>
      </c>
      <c r="C42" s="5">
        <f>C43+C44+C45+C46</f>
        <v>335593765.77999997</v>
      </c>
      <c r="D42" s="5">
        <f t="shared" ref="D42:E42" si="5">D43+D44+D45+D46</f>
        <v>0</v>
      </c>
      <c r="E42" s="5">
        <f t="shared" si="5"/>
        <v>0</v>
      </c>
      <c r="F42" s="5">
        <f t="shared" si="1"/>
        <v>335593765.77999997</v>
      </c>
    </row>
    <row r="43" spans="1:6" s="15" customFormat="1" ht="21" customHeight="1" x14ac:dyDescent="0.3">
      <c r="A43" s="7" t="s">
        <v>154</v>
      </c>
      <c r="B43" s="10" t="s">
        <v>153</v>
      </c>
      <c r="C43" s="43">
        <v>1001660</v>
      </c>
      <c r="D43" s="11"/>
      <c r="E43" s="11">
        <v>-12244.61</v>
      </c>
      <c r="F43" s="11">
        <f t="shared" si="1"/>
        <v>989415.39</v>
      </c>
    </row>
    <row r="44" spans="1:6" ht="31.2" x14ac:dyDescent="0.3">
      <c r="A44" s="7" t="s">
        <v>50</v>
      </c>
      <c r="B44" s="10" t="s">
        <v>67</v>
      </c>
      <c r="C44" s="43">
        <v>58800</v>
      </c>
      <c r="D44" s="11"/>
      <c r="E44" s="11"/>
      <c r="F44" s="11">
        <f t="shared" si="1"/>
        <v>58800</v>
      </c>
    </row>
    <row r="45" spans="1:6" ht="31.2" x14ac:dyDescent="0.3">
      <c r="A45" s="7" t="s">
        <v>110</v>
      </c>
      <c r="B45" s="10" t="s">
        <v>81</v>
      </c>
      <c r="C45" s="43">
        <v>1300000</v>
      </c>
      <c r="D45" s="11"/>
      <c r="E45" s="11">
        <v>151471</v>
      </c>
      <c r="F45" s="11">
        <f t="shared" si="1"/>
        <v>1451471</v>
      </c>
    </row>
    <row r="46" spans="1:6" ht="31.2" x14ac:dyDescent="0.3">
      <c r="A46" s="7" t="s">
        <v>12</v>
      </c>
      <c r="B46" s="10" t="s">
        <v>96</v>
      </c>
      <c r="C46" s="43">
        <v>333233305.77999997</v>
      </c>
      <c r="D46" s="11"/>
      <c r="E46" s="11">
        <v>-139226.39000000001</v>
      </c>
      <c r="F46" s="11">
        <f t="shared" si="1"/>
        <v>333094079.38999999</v>
      </c>
    </row>
    <row r="47" spans="1:6" ht="21" customHeight="1" x14ac:dyDescent="0.3">
      <c r="A47" s="8" t="s">
        <v>137</v>
      </c>
      <c r="B47" s="9" t="s">
        <v>138</v>
      </c>
      <c r="C47" s="5">
        <f>C48+C49+C50+C51+C52+C53+C54</f>
        <v>20661104128.419998</v>
      </c>
      <c r="D47" s="5">
        <f t="shared" ref="D47:E47" si="6">D48+D49+D50+D51+D52+D53+D54</f>
        <v>1510575216.5900002</v>
      </c>
      <c r="E47" s="5">
        <f t="shared" si="6"/>
        <v>230080282.5</v>
      </c>
      <c r="F47" s="5">
        <f t="shared" si="1"/>
        <v>22401759627.509998</v>
      </c>
    </row>
    <row r="48" spans="1:6" ht="21" customHeight="1" x14ac:dyDescent="0.3">
      <c r="A48" s="7" t="s">
        <v>105</v>
      </c>
      <c r="B48" s="10" t="s">
        <v>5</v>
      </c>
      <c r="C48" s="44">
        <v>340616969.69999999</v>
      </c>
      <c r="D48" s="11">
        <v>87350184.159999996</v>
      </c>
      <c r="E48" s="11">
        <v>-14250000</v>
      </c>
      <c r="F48" s="11">
        <f t="shared" si="1"/>
        <v>413717153.86000001</v>
      </c>
    </row>
    <row r="49" spans="1:6" ht="21" customHeight="1" x14ac:dyDescent="0.3">
      <c r="A49" s="7" t="s">
        <v>83</v>
      </c>
      <c r="B49" s="10" t="s">
        <v>21</v>
      </c>
      <c r="C49" s="44">
        <v>5066138006.0699997</v>
      </c>
      <c r="D49" s="11">
        <v>1314544009.96</v>
      </c>
      <c r="E49" s="11">
        <v>27245399.52</v>
      </c>
      <c r="F49" s="11">
        <f t="shared" si="1"/>
        <v>6407927415.5500002</v>
      </c>
    </row>
    <row r="50" spans="1:6" ht="21" customHeight="1" x14ac:dyDescent="0.3">
      <c r="A50" s="7" t="s">
        <v>148</v>
      </c>
      <c r="B50" s="10" t="s">
        <v>36</v>
      </c>
      <c r="C50" s="44">
        <v>520919306.23000002</v>
      </c>
      <c r="D50" s="11">
        <v>600000</v>
      </c>
      <c r="E50" s="11">
        <v>2000000</v>
      </c>
      <c r="F50" s="11">
        <f t="shared" si="1"/>
        <v>523519306.23000002</v>
      </c>
    </row>
    <row r="51" spans="1:6" ht="21.6" customHeight="1" x14ac:dyDescent="0.3">
      <c r="A51" s="7" t="s">
        <v>19</v>
      </c>
      <c r="B51" s="10" t="s">
        <v>53</v>
      </c>
      <c r="C51" s="44">
        <v>2325265344.0799999</v>
      </c>
      <c r="D51" s="11">
        <v>23683607</v>
      </c>
      <c r="E51" s="11"/>
      <c r="F51" s="11">
        <f t="shared" si="1"/>
        <v>2348948951.0799999</v>
      </c>
    </row>
    <row r="52" spans="1:6" ht="31.2" x14ac:dyDescent="0.3">
      <c r="A52" s="7" t="s">
        <v>43</v>
      </c>
      <c r="B52" s="10" t="s">
        <v>70</v>
      </c>
      <c r="C52" s="44">
        <v>57066871</v>
      </c>
      <c r="D52" s="11">
        <v>2740708</v>
      </c>
      <c r="E52" s="11">
        <v>5803826.9800000004</v>
      </c>
      <c r="F52" s="11">
        <f t="shared" si="1"/>
        <v>65611405.980000004</v>
      </c>
    </row>
    <row r="53" spans="1:6" ht="21" customHeight="1" x14ac:dyDescent="0.3">
      <c r="A53" s="7" t="s">
        <v>152</v>
      </c>
      <c r="B53" s="10" t="s">
        <v>99</v>
      </c>
      <c r="C53" s="44">
        <v>45353735.189999998</v>
      </c>
      <c r="D53" s="11">
        <v>3000000</v>
      </c>
      <c r="E53" s="11">
        <v>-470488.25</v>
      </c>
      <c r="F53" s="11">
        <f t="shared" si="1"/>
        <v>47883246.939999998</v>
      </c>
    </row>
    <row r="54" spans="1:6" ht="21" customHeight="1" x14ac:dyDescent="0.3">
      <c r="A54" s="7" t="s">
        <v>39</v>
      </c>
      <c r="B54" s="10" t="s">
        <v>135</v>
      </c>
      <c r="C54" s="44">
        <v>12305743896.15</v>
      </c>
      <c r="D54" s="11">
        <v>78656707.469999999</v>
      </c>
      <c r="E54" s="11">
        <v>209751544.25</v>
      </c>
      <c r="F54" s="11">
        <f t="shared" si="1"/>
        <v>12594152147.869999</v>
      </c>
    </row>
    <row r="55" spans="1:6" ht="21" customHeight="1" x14ac:dyDescent="0.3">
      <c r="A55" s="8" t="s">
        <v>34</v>
      </c>
      <c r="B55" s="9" t="s">
        <v>109</v>
      </c>
      <c r="C55" s="5">
        <f>C56+C57</f>
        <v>1308352625.9200001</v>
      </c>
      <c r="D55" s="5">
        <f t="shared" ref="D55:E55" si="7">D56+D57</f>
        <v>-14930793.5</v>
      </c>
      <c r="E55" s="5">
        <f t="shared" si="7"/>
        <v>-5606105.6200000001</v>
      </c>
      <c r="F55" s="5">
        <f t="shared" si="1"/>
        <v>1287815726.8000002</v>
      </c>
    </row>
    <row r="56" spans="1:6" ht="21" customHeight="1" x14ac:dyDescent="0.3">
      <c r="A56" s="7" t="s">
        <v>72</v>
      </c>
      <c r="B56" s="10" t="s">
        <v>125</v>
      </c>
      <c r="C56" s="45">
        <v>1265878728.9200001</v>
      </c>
      <c r="D56" s="11">
        <v>-14930793.5</v>
      </c>
      <c r="E56" s="11">
        <v>-8360835.6200000001</v>
      </c>
      <c r="F56" s="11">
        <f t="shared" si="1"/>
        <v>1242587099.8000002</v>
      </c>
    </row>
    <row r="57" spans="1:6" ht="31.2" x14ac:dyDescent="0.3">
      <c r="A57" s="7" t="s">
        <v>60</v>
      </c>
      <c r="B57" s="10" t="s">
        <v>26</v>
      </c>
      <c r="C57" s="45">
        <v>42473897</v>
      </c>
      <c r="D57" s="11"/>
      <c r="E57" s="11">
        <v>2754730</v>
      </c>
      <c r="F57" s="11">
        <f t="shared" si="1"/>
        <v>45228627</v>
      </c>
    </row>
    <row r="58" spans="1:6" ht="21" customHeight="1" x14ac:dyDescent="0.3">
      <c r="A58" s="8" t="s">
        <v>58</v>
      </c>
      <c r="B58" s="9" t="s">
        <v>79</v>
      </c>
      <c r="C58" s="5">
        <f>C59+C60+C61+C62+C63+C64</f>
        <v>8852166025.2199993</v>
      </c>
      <c r="D58" s="5">
        <f t="shared" ref="D58:E58" si="8">D59+D60+D61+D62+D63+D64</f>
        <v>887441459.8499999</v>
      </c>
      <c r="E58" s="5">
        <f t="shared" si="8"/>
        <v>820201167.07999992</v>
      </c>
      <c r="F58" s="5">
        <f t="shared" si="1"/>
        <v>10559808652.15</v>
      </c>
    </row>
    <row r="59" spans="1:6" s="2" customFormat="1" ht="21" customHeight="1" x14ac:dyDescent="0.3">
      <c r="A59" s="7" t="s">
        <v>47</v>
      </c>
      <c r="B59" s="10" t="s">
        <v>101</v>
      </c>
      <c r="C59" s="46">
        <v>4419338962.3400002</v>
      </c>
      <c r="D59" s="11">
        <v>788467021.41999996</v>
      </c>
      <c r="E59" s="11">
        <v>270732136.25</v>
      </c>
      <c r="F59" s="11">
        <f t="shared" si="1"/>
        <v>5478538120.0100002</v>
      </c>
    </row>
    <row r="60" spans="1:6" s="6" customFormat="1" ht="21" customHeight="1" x14ac:dyDescent="0.3">
      <c r="A60" s="7" t="s">
        <v>88</v>
      </c>
      <c r="B60" s="10" t="s">
        <v>114</v>
      </c>
      <c r="C60" s="46">
        <v>3429080751.8000002</v>
      </c>
      <c r="D60" s="11">
        <v>54524036.43</v>
      </c>
      <c r="E60" s="11">
        <v>507243681.75</v>
      </c>
      <c r="F60" s="11">
        <f t="shared" si="1"/>
        <v>3990848469.98</v>
      </c>
    </row>
    <row r="61" spans="1:6" ht="21" customHeight="1" x14ac:dyDescent="0.3">
      <c r="A61" s="7" t="s">
        <v>93</v>
      </c>
      <c r="B61" s="10" t="s">
        <v>0</v>
      </c>
      <c r="C61" s="46">
        <v>89313683.109999999</v>
      </c>
      <c r="D61" s="11">
        <v>30000000</v>
      </c>
      <c r="E61" s="11">
        <v>31505504.399999999</v>
      </c>
      <c r="F61" s="11">
        <f t="shared" si="1"/>
        <v>150819187.50999999</v>
      </c>
    </row>
    <row r="62" spans="1:6" ht="21" customHeight="1" x14ac:dyDescent="0.3">
      <c r="A62" s="7" t="s">
        <v>120</v>
      </c>
      <c r="B62" s="10" t="s">
        <v>14</v>
      </c>
      <c r="C62" s="46">
        <v>128344177.16</v>
      </c>
      <c r="D62" s="11"/>
      <c r="E62" s="11">
        <v>-3609475.32</v>
      </c>
      <c r="F62" s="11">
        <f t="shared" si="1"/>
        <v>124734701.84</v>
      </c>
    </row>
    <row r="63" spans="1:6" ht="46.8" x14ac:dyDescent="0.3">
      <c r="A63" s="7" t="s">
        <v>4</v>
      </c>
      <c r="B63" s="10" t="s">
        <v>31</v>
      </c>
      <c r="C63" s="46">
        <v>186156151</v>
      </c>
      <c r="D63" s="11"/>
      <c r="E63" s="11">
        <v>8000000</v>
      </c>
      <c r="F63" s="11">
        <f t="shared" si="1"/>
        <v>194156151</v>
      </c>
    </row>
    <row r="64" spans="1:6" ht="21" customHeight="1" x14ac:dyDescent="0.3">
      <c r="A64" s="7" t="s">
        <v>46</v>
      </c>
      <c r="B64" s="10" t="s">
        <v>76</v>
      </c>
      <c r="C64" s="46">
        <v>599932299.80999994</v>
      </c>
      <c r="D64" s="11">
        <v>14450402</v>
      </c>
      <c r="E64" s="11">
        <v>6329320</v>
      </c>
      <c r="F64" s="11">
        <f t="shared" si="1"/>
        <v>620712021.80999994</v>
      </c>
    </row>
    <row r="65" spans="1:6" ht="21" customHeight="1" x14ac:dyDescent="0.3">
      <c r="A65" s="8" t="s">
        <v>61</v>
      </c>
      <c r="B65" s="9" t="s">
        <v>13</v>
      </c>
      <c r="C65" s="5">
        <f>C66+C67+C68+C69+C70</f>
        <v>18674664474.16</v>
      </c>
      <c r="D65" s="5">
        <f t="shared" ref="D65:E65" si="9">D66+D67+D68+D69+D70</f>
        <v>213913218.27000001</v>
      </c>
      <c r="E65" s="5">
        <f t="shared" si="9"/>
        <v>1218364870.6800001</v>
      </c>
      <c r="F65" s="5">
        <f t="shared" si="1"/>
        <v>20106942563.110001</v>
      </c>
    </row>
    <row r="66" spans="1:6" s="1" customFormat="1" ht="21" customHeight="1" x14ac:dyDescent="0.3">
      <c r="A66" s="7" t="s">
        <v>112</v>
      </c>
      <c r="B66" s="10" t="s">
        <v>24</v>
      </c>
      <c r="C66" s="47">
        <v>175408150</v>
      </c>
      <c r="D66" s="11"/>
      <c r="E66" s="11">
        <v>3000000</v>
      </c>
      <c r="F66" s="11">
        <f t="shared" si="1"/>
        <v>178408150</v>
      </c>
    </row>
    <row r="67" spans="1:6" s="6" customFormat="1" ht="21" customHeight="1" x14ac:dyDescent="0.3">
      <c r="A67" s="7" t="s">
        <v>127</v>
      </c>
      <c r="B67" s="10" t="s">
        <v>44</v>
      </c>
      <c r="C67" s="47">
        <v>2205270638.77</v>
      </c>
      <c r="D67" s="11">
        <v>2900000</v>
      </c>
      <c r="E67" s="11">
        <v>-433760</v>
      </c>
      <c r="F67" s="11">
        <f t="shared" si="1"/>
        <v>2207736878.77</v>
      </c>
    </row>
    <row r="68" spans="1:6" ht="21" customHeight="1" x14ac:dyDescent="0.3">
      <c r="A68" s="7" t="s">
        <v>68</v>
      </c>
      <c r="B68" s="10" t="s">
        <v>62</v>
      </c>
      <c r="C68" s="47">
        <v>11303353405.23</v>
      </c>
      <c r="D68" s="11">
        <v>171115081</v>
      </c>
      <c r="E68" s="11">
        <v>536843730.44</v>
      </c>
      <c r="F68" s="11">
        <f t="shared" si="1"/>
        <v>12011312216.67</v>
      </c>
    </row>
    <row r="69" spans="1:6" ht="21" customHeight="1" x14ac:dyDescent="0.3">
      <c r="A69" s="7" t="s">
        <v>82</v>
      </c>
      <c r="B69" s="10" t="s">
        <v>75</v>
      </c>
      <c r="C69" s="47">
        <v>4329780409.9300003</v>
      </c>
      <c r="D69" s="11">
        <v>21590158.370000001</v>
      </c>
      <c r="E69" s="11">
        <v>471355516.57999998</v>
      </c>
      <c r="F69" s="11">
        <f t="shared" si="1"/>
        <v>4822726084.8800001</v>
      </c>
    </row>
    <row r="70" spans="1:6" ht="31.2" x14ac:dyDescent="0.3">
      <c r="A70" s="7" t="s">
        <v>116</v>
      </c>
      <c r="B70" s="10" t="s">
        <v>106</v>
      </c>
      <c r="C70" s="47">
        <v>660851870.23000002</v>
      </c>
      <c r="D70" s="11">
        <v>18307978.899999999</v>
      </c>
      <c r="E70" s="11">
        <v>207599383.66</v>
      </c>
      <c r="F70" s="11">
        <f t="shared" si="1"/>
        <v>886759232.78999996</v>
      </c>
    </row>
    <row r="71" spans="1:6" ht="21" customHeight="1" x14ac:dyDescent="0.3">
      <c r="A71" s="8" t="s">
        <v>42</v>
      </c>
      <c r="B71" s="9" t="s">
        <v>133</v>
      </c>
      <c r="C71" s="5">
        <f>C72+C73+C74+C75</f>
        <v>2096528575.7000003</v>
      </c>
      <c r="D71" s="5">
        <f t="shared" ref="D71:E71" si="10">D72+D73+D74+D75</f>
        <v>-403587259.92000008</v>
      </c>
      <c r="E71" s="5">
        <f t="shared" si="10"/>
        <v>99876743.679999992</v>
      </c>
      <c r="F71" s="5">
        <f t="shared" si="1"/>
        <v>1792818059.4600003</v>
      </c>
    </row>
    <row r="72" spans="1:6" s="1" customFormat="1" ht="21" customHeight="1" x14ac:dyDescent="0.3">
      <c r="A72" s="7" t="s">
        <v>40</v>
      </c>
      <c r="B72" s="10" t="s">
        <v>1</v>
      </c>
      <c r="C72" s="48">
        <v>418512657.85000002</v>
      </c>
      <c r="D72" s="11">
        <v>-39470481.32</v>
      </c>
      <c r="E72" s="11">
        <v>72326458.090000004</v>
      </c>
      <c r="F72" s="11">
        <f t="shared" si="1"/>
        <v>451368634.62</v>
      </c>
    </row>
    <row r="73" spans="1:6" s="6" customFormat="1" ht="21" customHeight="1" x14ac:dyDescent="0.3">
      <c r="A73" s="7" t="s">
        <v>115</v>
      </c>
      <c r="B73" s="10" t="s">
        <v>15</v>
      </c>
      <c r="C73" s="48">
        <v>1079941991.7</v>
      </c>
      <c r="D73" s="11">
        <v>-512876425.00999999</v>
      </c>
      <c r="E73" s="11">
        <v>-67499234.260000005</v>
      </c>
      <c r="F73" s="11">
        <f t="shared" si="1"/>
        <v>499566332.43000007</v>
      </c>
    </row>
    <row r="74" spans="1:6" ht="21" customHeight="1" x14ac:dyDescent="0.3">
      <c r="A74" s="7" t="s">
        <v>33</v>
      </c>
      <c r="B74" s="10" t="s">
        <v>28</v>
      </c>
      <c r="C74" s="48">
        <v>572854584.14999998</v>
      </c>
      <c r="D74" s="11">
        <v>148759646.41</v>
      </c>
      <c r="E74" s="11">
        <v>93272869.849999994</v>
      </c>
      <c r="F74" s="11">
        <f t="shared" ref="F74:F86" si="11">C74+D74+E74</f>
        <v>814887100.40999997</v>
      </c>
    </row>
    <row r="75" spans="1:6" ht="31.2" x14ac:dyDescent="0.3">
      <c r="A75" s="7" t="s">
        <v>143</v>
      </c>
      <c r="B75" s="10" t="s">
        <v>65</v>
      </c>
      <c r="C75" s="48">
        <v>25219342</v>
      </c>
      <c r="D75" s="11"/>
      <c r="E75" s="11">
        <v>1776650</v>
      </c>
      <c r="F75" s="11">
        <f t="shared" si="11"/>
        <v>26995992</v>
      </c>
    </row>
    <row r="76" spans="1:6" ht="21.6" customHeight="1" x14ac:dyDescent="0.3">
      <c r="A76" s="8" t="s">
        <v>102</v>
      </c>
      <c r="B76" s="9" t="s">
        <v>107</v>
      </c>
      <c r="C76" s="5">
        <f>C77+C78+C79</f>
        <v>191884741</v>
      </c>
      <c r="D76" s="5">
        <f t="shared" ref="D76:E76" si="12">D77+D78+D79</f>
        <v>5005375</v>
      </c>
      <c r="E76" s="5">
        <f t="shared" si="12"/>
        <v>5740625</v>
      </c>
      <c r="F76" s="5">
        <f t="shared" si="11"/>
        <v>202630741</v>
      </c>
    </row>
    <row r="77" spans="1:6" s="1" customFormat="1" ht="21" customHeight="1" x14ac:dyDescent="0.3">
      <c r="A77" s="7" t="s">
        <v>123</v>
      </c>
      <c r="B77" s="10" t="s">
        <v>119</v>
      </c>
      <c r="C77" s="49">
        <v>56213877</v>
      </c>
      <c r="D77" s="11"/>
      <c r="E77" s="11"/>
      <c r="F77" s="11">
        <f t="shared" si="11"/>
        <v>56213877</v>
      </c>
    </row>
    <row r="78" spans="1:6" s="6" customFormat="1" ht="21" customHeight="1" x14ac:dyDescent="0.3">
      <c r="A78" s="7" t="s">
        <v>142</v>
      </c>
      <c r="B78" s="10" t="s">
        <v>136</v>
      </c>
      <c r="C78" s="49">
        <v>91426825</v>
      </c>
      <c r="D78" s="11">
        <v>4923385</v>
      </c>
      <c r="E78" s="11">
        <v>2262804</v>
      </c>
      <c r="F78" s="11">
        <f t="shared" si="11"/>
        <v>98613014</v>
      </c>
    </row>
    <row r="79" spans="1:6" ht="31.2" x14ac:dyDescent="0.3">
      <c r="A79" s="7" t="s">
        <v>90</v>
      </c>
      <c r="B79" s="10" t="s">
        <v>20</v>
      </c>
      <c r="C79" s="49">
        <v>44244039</v>
      </c>
      <c r="D79" s="11">
        <v>81990</v>
      </c>
      <c r="E79" s="11">
        <v>3477821</v>
      </c>
      <c r="F79" s="11">
        <f t="shared" si="11"/>
        <v>47803850</v>
      </c>
    </row>
    <row r="80" spans="1:6" ht="46.8" x14ac:dyDescent="0.3">
      <c r="A80" s="8" t="s">
        <v>7</v>
      </c>
      <c r="B80" s="9" t="s">
        <v>74</v>
      </c>
      <c r="C80" s="5">
        <f>C81</f>
        <v>121638138.09</v>
      </c>
      <c r="D80" s="5">
        <f t="shared" ref="D80:E80" si="13">D81</f>
        <v>0</v>
      </c>
      <c r="E80" s="5">
        <f t="shared" si="13"/>
        <v>0</v>
      </c>
      <c r="F80" s="5">
        <f t="shared" si="11"/>
        <v>121638138.09</v>
      </c>
    </row>
    <row r="81" spans="1:6" s="1" customFormat="1" ht="31.2" x14ac:dyDescent="0.3">
      <c r="A81" s="7" t="s">
        <v>32</v>
      </c>
      <c r="B81" s="10" t="s">
        <v>94</v>
      </c>
      <c r="C81" s="50">
        <v>121638138.09</v>
      </c>
      <c r="D81" s="11"/>
      <c r="E81" s="11"/>
      <c r="F81" s="11">
        <f t="shared" si="11"/>
        <v>121638138.09</v>
      </c>
    </row>
    <row r="82" spans="1:6" s="6" customFormat="1" ht="62.4" x14ac:dyDescent="0.3">
      <c r="A82" s="8" t="s">
        <v>149</v>
      </c>
      <c r="B82" s="9" t="s">
        <v>52</v>
      </c>
      <c r="C82" s="5">
        <f>C83+C84+C85</f>
        <v>3864474300</v>
      </c>
      <c r="D82" s="5">
        <f t="shared" ref="D82:E82" si="14">D83+D84+D85</f>
        <v>37738100</v>
      </c>
      <c r="E82" s="5">
        <f t="shared" si="14"/>
        <v>143935732.67000002</v>
      </c>
      <c r="F82" s="5">
        <f t="shared" si="11"/>
        <v>4046148132.6700001</v>
      </c>
    </row>
    <row r="83" spans="1:6" s="1" customFormat="1" ht="46.8" x14ac:dyDescent="0.3">
      <c r="A83" s="7" t="s">
        <v>121</v>
      </c>
      <c r="B83" s="10" t="s">
        <v>64</v>
      </c>
      <c r="C83" s="52">
        <v>2725936000</v>
      </c>
      <c r="D83" s="11"/>
      <c r="E83" s="11"/>
      <c r="F83" s="11">
        <f t="shared" si="11"/>
        <v>2725936000</v>
      </c>
    </row>
    <row r="84" spans="1:6" s="6" customFormat="1" ht="21" customHeight="1" x14ac:dyDescent="0.3">
      <c r="A84" s="7" t="s">
        <v>92</v>
      </c>
      <c r="B84" s="10" t="s">
        <v>78</v>
      </c>
      <c r="C84" s="52">
        <v>954482000</v>
      </c>
      <c r="D84" s="11">
        <v>37738100</v>
      </c>
      <c r="E84" s="11">
        <v>94935732.670000002</v>
      </c>
      <c r="F84" s="11">
        <f t="shared" si="11"/>
        <v>1087155832.6700001</v>
      </c>
    </row>
    <row r="85" spans="1:6" ht="31.2" x14ac:dyDescent="0.3">
      <c r="A85" s="7" t="s">
        <v>86</v>
      </c>
      <c r="B85" s="10" t="s">
        <v>98</v>
      </c>
      <c r="C85" s="52">
        <v>184056300</v>
      </c>
      <c r="D85" s="11"/>
      <c r="E85" s="11">
        <v>49000000</v>
      </c>
      <c r="F85" s="11">
        <f t="shared" si="11"/>
        <v>233056300</v>
      </c>
    </row>
    <row r="86" spans="1:6" s="1" customFormat="1" ht="21.75" customHeight="1" x14ac:dyDescent="0.3">
      <c r="A86" s="23" t="s">
        <v>146</v>
      </c>
      <c r="B86" s="24"/>
      <c r="C86" s="14">
        <f>C7+C16+C20+C25+C37+C42+C47+C55+C58+C65+C71+C76+C80+C82</f>
        <v>85464509432.779984</v>
      </c>
      <c r="D86" s="14">
        <f>D7+D16+D20+D25+D37+D42+D47+D55+D58+D65+D71+D76+D80+D82</f>
        <v>14163584459.960001</v>
      </c>
      <c r="E86" s="14">
        <f>E7+E16+E20+E25+E37+E42+E47+E55+E58+E65+E71+E76+E80+E82</f>
        <v>5997144839.5800009</v>
      </c>
      <c r="F86" s="14">
        <f t="shared" si="11"/>
        <v>105625238732.31999</v>
      </c>
    </row>
  </sheetData>
  <mergeCells count="9">
    <mergeCell ref="A1:F1"/>
    <mergeCell ref="F4:F6"/>
    <mergeCell ref="C4:C6"/>
    <mergeCell ref="A86:B86"/>
    <mergeCell ref="A4:A6"/>
    <mergeCell ref="B4:B6"/>
    <mergeCell ref="A2:F2"/>
    <mergeCell ref="D4:D6"/>
    <mergeCell ref="E4:E6"/>
  </mergeCells>
  <pageMargins left="0.55000000000000004" right="0.35433070866141736" top="0.35433070866141736" bottom="0.39370078740157483" header="0.15748031496062992" footer="0.31496062992125984"/>
  <pageSetup paperSize="9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2024-05-27T11:41:41Z</cp:lastPrinted>
  <dcterms:created xsi:type="dcterms:W3CDTF">2017-05-03T15:49:45Z</dcterms:created>
  <dcterms:modified xsi:type="dcterms:W3CDTF">2024-05-27T11:41:45Z</dcterms:modified>
</cp:coreProperties>
</file>