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08" yWindow="1248" windowWidth="11280" windowHeight="4356"/>
  </bookViews>
  <sheets>
    <sheet name="Расходы" sheetId="1" r:id="rId1"/>
  </sheets>
  <definedNames>
    <definedName name="_xlnm._FilterDatabase" localSheetId="0" hidden="1">Расходы!$A$6:$F$6</definedName>
    <definedName name="_xlnm.Print_Titles" localSheetId="0">Расходы!$4:$6</definedName>
    <definedName name="_xlnm.Print_Area" localSheetId="0">Расходы!$A$1:$I$87</definedName>
  </definedNames>
  <calcPr calcId="145621"/>
</workbook>
</file>

<file path=xl/calcChain.xml><?xml version="1.0" encoding="utf-8"?>
<calcChain xmlns="http://schemas.openxmlformats.org/spreadsheetml/2006/main">
  <c r="F27" i="1" l="1"/>
  <c r="G27" i="1"/>
  <c r="D25" i="1"/>
  <c r="E25" i="1"/>
  <c r="C25" i="1"/>
  <c r="D7" i="1"/>
  <c r="E7" i="1"/>
  <c r="C7" i="1"/>
  <c r="G21" i="1" l="1"/>
  <c r="E20" i="1"/>
  <c r="D20" i="1"/>
  <c r="D16" i="1"/>
  <c r="E16" i="1"/>
  <c r="C16" i="1"/>
  <c r="G19" i="1"/>
  <c r="F9" i="1" l="1"/>
  <c r="G9" i="1"/>
  <c r="F10" i="1"/>
  <c r="G10" i="1"/>
  <c r="F11" i="1"/>
  <c r="G11" i="1"/>
  <c r="F12" i="1"/>
  <c r="G12" i="1"/>
  <c r="F13" i="1"/>
  <c r="G13" i="1"/>
  <c r="F14" i="1"/>
  <c r="G14" i="1"/>
  <c r="F15" i="1"/>
  <c r="G15" i="1"/>
  <c r="F17" i="1"/>
  <c r="G17" i="1"/>
  <c r="F18" i="1"/>
  <c r="G18" i="1"/>
  <c r="G20" i="1"/>
  <c r="F22" i="1"/>
  <c r="G22" i="1"/>
  <c r="F23" i="1"/>
  <c r="G23" i="1"/>
  <c r="F24" i="1"/>
  <c r="G24" i="1"/>
  <c r="F26" i="1"/>
  <c r="G26" i="1"/>
  <c r="F28" i="1"/>
  <c r="G28" i="1"/>
  <c r="F30" i="1"/>
  <c r="G30" i="1"/>
  <c r="F31" i="1"/>
  <c r="G31" i="1"/>
  <c r="F32" i="1"/>
  <c r="G32" i="1"/>
  <c r="F33" i="1"/>
  <c r="G33" i="1"/>
  <c r="F34" i="1"/>
  <c r="G34" i="1"/>
  <c r="F35" i="1"/>
  <c r="G35" i="1"/>
  <c r="F36" i="1"/>
  <c r="G36" i="1"/>
  <c r="F37" i="1"/>
  <c r="G37" i="1"/>
  <c r="F39" i="1"/>
  <c r="G39" i="1"/>
  <c r="F40" i="1"/>
  <c r="G40" i="1"/>
  <c r="F41" i="1"/>
  <c r="G41" i="1"/>
  <c r="F42" i="1"/>
  <c r="G42" i="1"/>
  <c r="F44" i="1"/>
  <c r="G44" i="1"/>
  <c r="F45" i="1"/>
  <c r="G45" i="1"/>
  <c r="F46" i="1"/>
  <c r="G46" i="1"/>
  <c r="F47" i="1"/>
  <c r="G47" i="1"/>
  <c r="F49" i="1"/>
  <c r="G49" i="1"/>
  <c r="F50" i="1"/>
  <c r="G50" i="1"/>
  <c r="F51" i="1"/>
  <c r="G51" i="1"/>
  <c r="F52" i="1"/>
  <c r="G52" i="1"/>
  <c r="F53" i="1"/>
  <c r="G53" i="1"/>
  <c r="F54" i="1"/>
  <c r="G54" i="1"/>
  <c r="F55" i="1"/>
  <c r="G55" i="1"/>
  <c r="F57" i="1"/>
  <c r="G57" i="1"/>
  <c r="F58" i="1"/>
  <c r="G58" i="1"/>
  <c r="F60" i="1"/>
  <c r="G60" i="1"/>
  <c r="F61" i="1"/>
  <c r="G61" i="1"/>
  <c r="F62" i="1"/>
  <c r="G62" i="1"/>
  <c r="F63" i="1"/>
  <c r="G63" i="1"/>
  <c r="F64" i="1"/>
  <c r="G64" i="1"/>
  <c r="F65" i="1"/>
  <c r="G65" i="1"/>
  <c r="F67" i="1"/>
  <c r="G67" i="1"/>
  <c r="F68" i="1"/>
  <c r="G68" i="1"/>
  <c r="F69" i="1"/>
  <c r="G69" i="1"/>
  <c r="F70" i="1"/>
  <c r="G70" i="1"/>
  <c r="F71" i="1"/>
  <c r="G71" i="1"/>
  <c r="F73" i="1"/>
  <c r="G73" i="1"/>
  <c r="F74" i="1"/>
  <c r="G74" i="1"/>
  <c r="F75" i="1"/>
  <c r="G75" i="1"/>
  <c r="F76" i="1"/>
  <c r="G76" i="1"/>
  <c r="F78" i="1"/>
  <c r="G78" i="1"/>
  <c r="F79" i="1"/>
  <c r="G79" i="1"/>
  <c r="F80" i="1"/>
  <c r="G80" i="1"/>
  <c r="F82" i="1"/>
  <c r="G82" i="1"/>
  <c r="F84" i="1"/>
  <c r="G84" i="1"/>
  <c r="F85" i="1"/>
  <c r="G85" i="1"/>
  <c r="F86" i="1"/>
  <c r="G86" i="1"/>
  <c r="G8" i="1"/>
  <c r="F8" i="1"/>
  <c r="D43" i="1"/>
  <c r="E43" i="1"/>
  <c r="C20" i="1"/>
  <c r="F20" i="1" s="1"/>
  <c r="G43" i="1" l="1"/>
  <c r="C43" i="1" l="1"/>
  <c r="F43" i="1" s="1"/>
  <c r="F25" i="1" l="1"/>
  <c r="C83" i="1"/>
  <c r="C81" i="1"/>
  <c r="C77" i="1"/>
  <c r="C72" i="1"/>
  <c r="C66" i="1"/>
  <c r="C59" i="1"/>
  <c r="C56" i="1"/>
  <c r="C48" i="1"/>
  <c r="C38" i="1"/>
  <c r="F16" i="1"/>
  <c r="E83" i="1"/>
  <c r="D83" i="1"/>
  <c r="E81" i="1"/>
  <c r="D81" i="1"/>
  <c r="E77" i="1"/>
  <c r="D77" i="1"/>
  <c r="E72" i="1"/>
  <c r="D72" i="1"/>
  <c r="E66" i="1"/>
  <c r="D66" i="1"/>
  <c r="E59" i="1"/>
  <c r="D59" i="1"/>
  <c r="E56" i="1"/>
  <c r="D56" i="1"/>
  <c r="E48" i="1"/>
  <c r="D48" i="1"/>
  <c r="E38" i="1"/>
  <c r="D38" i="1"/>
  <c r="G16" i="1"/>
  <c r="G83" i="1" l="1"/>
  <c r="G81" i="1"/>
  <c r="G66" i="1"/>
  <c r="F81" i="1"/>
  <c r="F83" i="1"/>
  <c r="G77" i="1"/>
  <c r="F77" i="1"/>
  <c r="G72" i="1"/>
  <c r="F72" i="1"/>
  <c r="F66" i="1"/>
  <c r="G59" i="1"/>
  <c r="F59" i="1"/>
  <c r="F56" i="1"/>
  <c r="G56" i="1"/>
  <c r="G48" i="1"/>
  <c r="F48" i="1"/>
  <c r="F38" i="1"/>
  <c r="G38" i="1"/>
  <c r="G25" i="1"/>
  <c r="G7" i="1"/>
  <c r="F7" i="1"/>
  <c r="C87" i="1"/>
  <c r="D87" i="1"/>
  <c r="E87" i="1"/>
  <c r="F87" i="1" l="1"/>
  <c r="G87" i="1"/>
</calcChain>
</file>

<file path=xl/sharedStrings.xml><?xml version="1.0" encoding="utf-8"?>
<sst xmlns="http://schemas.openxmlformats.org/spreadsheetml/2006/main" count="244" uniqueCount="229">
  <si>
    <t>0904</t>
  </si>
  <si>
    <t>1101</t>
  </si>
  <si>
    <t>0405</t>
  </si>
  <si>
    <t>Другие вопросы в области жилищно-коммунального хозяйства</t>
  </si>
  <si>
    <t>Заготовка, переработка, хранение и обеспечение безопасности донорской крови и её компонентов</t>
  </si>
  <si>
    <t>0701</t>
  </si>
  <si>
    <t>0100</t>
  </si>
  <si>
    <t>ОБСЛУЖИВАНИЕ ГОСУДАРСТВЕННОГО И МУНИЦИПАЛЬНОГО ДОЛГА</t>
  </si>
  <si>
    <t>Жилищное хозяйство</t>
  </si>
  <si>
    <t>0113</t>
  </si>
  <si>
    <t>Другие вопросы в области национальной экономики</t>
  </si>
  <si>
    <t>Обеспечение проведения выборов и референдумов</t>
  </si>
  <si>
    <t>Другие вопросы в области охраны окружающей среды</t>
  </si>
  <si>
    <t>1000</t>
  </si>
  <si>
    <t>0905</t>
  </si>
  <si>
    <t>1102</t>
  </si>
  <si>
    <t>0406</t>
  </si>
  <si>
    <t>0600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</si>
  <si>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</si>
  <si>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Среднее профессиональное образование</t>
  </si>
  <si>
    <t>1204</t>
  </si>
  <si>
    <t>0702</t>
  </si>
  <si>
    <t>НАЦИОНАЛЬНАЯ БЕЗОПАСНОСТЬ И ПРАВООХРАНИТЕЛЬНАЯ ДЕЯТЕЛЬНОСТЬ</t>
  </si>
  <si>
    <t>0410</t>
  </si>
  <si>
    <t>1001</t>
  </si>
  <si>
    <t>Мобилизационная подготовка экономики</t>
  </si>
  <si>
    <t>0804</t>
  </si>
  <si>
    <t>0203</t>
  </si>
  <si>
    <t>1103</t>
  </si>
  <si>
    <t>Связь и информатика</t>
  </si>
  <si>
    <t>Судебная система</t>
  </si>
  <si>
    <t>0906</t>
  </si>
  <si>
    <t>Обслуживание государственного внутреннего и муниципального долга</t>
  </si>
  <si>
    <t>Спорт высших достижений</t>
  </si>
  <si>
    <t>КУЛЬТУРА, КИНЕМАТОГРАФИЯ</t>
  </si>
  <si>
    <t>Транспорт</t>
  </si>
  <si>
    <t>0703</t>
  </si>
  <si>
    <t>0407</t>
  </si>
  <si>
    <t>Воспроизводство минерально-сырьевой базы</t>
  </si>
  <si>
    <t>Другие вопросы в области образования</t>
  </si>
  <si>
    <t>Физическая культура</t>
  </si>
  <si>
    <t>0102</t>
  </si>
  <si>
    <t>ФИЗИЧЕСКАЯ КУЛЬТУРА И СПОРТ</t>
  </si>
  <si>
    <t>Профессиональная подготовка, переподготовка и повышение квалификации</t>
  </si>
  <si>
    <t>1002</t>
  </si>
  <si>
    <t>0500</t>
  </si>
  <si>
    <t>Другие вопросы в области здравоохранения</t>
  </si>
  <si>
    <t>Стационарная медицинская помощь</t>
  </si>
  <si>
    <t>0204</t>
  </si>
  <si>
    <t>Коммунальное хозяйство</t>
  </si>
  <si>
    <t>Охрана объектов растительного и животного мира и среды их обитания</t>
  </si>
  <si>
    <t>0310</t>
  </si>
  <si>
    <t>1400</t>
  </si>
  <si>
    <t>0704</t>
  </si>
  <si>
    <t>0103</t>
  </si>
  <si>
    <t>0408</t>
  </si>
  <si>
    <t>Сельское хозяйство и рыболовство</t>
  </si>
  <si>
    <t>0412</t>
  </si>
  <si>
    <t>ЗДРАВООХРАНЕНИЕ</t>
  </si>
  <si>
    <t>Благоустройство</t>
  </si>
  <si>
    <t>Другие вопросы в области культуры, кинематографии</t>
  </si>
  <si>
    <t>СОЦИАЛЬНАЯ ПОЛИТИКА</t>
  </si>
  <si>
    <t>1003</t>
  </si>
  <si>
    <t>0501</t>
  </si>
  <si>
    <t>1401</t>
  </si>
  <si>
    <t>1105</t>
  </si>
  <si>
    <t>0409</t>
  </si>
  <si>
    <t>0603</t>
  </si>
  <si>
    <t>Социальное обеспечение населения</t>
  </si>
  <si>
    <t>0311</t>
  </si>
  <si>
    <t>0705</t>
  </si>
  <si>
    <t>0104</t>
  </si>
  <si>
    <t>Культура</t>
  </si>
  <si>
    <t>0400</t>
  </si>
  <si>
    <t>1300</t>
  </si>
  <si>
    <t>1004</t>
  </si>
  <si>
    <t>0909</t>
  </si>
  <si>
    <t>0502</t>
  </si>
  <si>
    <t>1402</t>
  </si>
  <si>
    <t>0900</t>
  </si>
  <si>
    <t>Обеспечение деятельности финансовых, налоговых и таможенных органов и органов финансового (финансово-бюджетного) надзора</t>
  </si>
  <si>
    <t>0604</t>
  </si>
  <si>
    <t>Охрана семьи и детства</t>
  </si>
  <si>
    <t>Общее образование</t>
  </si>
  <si>
    <t>Миграционная политика</t>
  </si>
  <si>
    <t>0401</t>
  </si>
  <si>
    <t>Прочие межбюджетные трансферты общего характера</t>
  </si>
  <si>
    <t>0105</t>
  </si>
  <si>
    <t>Амбулаторная помощь</t>
  </si>
  <si>
    <t>Функционирование законодательных (представительных) органов государственной власти и представительных органов муниципальных образований</t>
  </si>
  <si>
    <t>Другие вопросы в области средств массовой информации</t>
  </si>
  <si>
    <t>0503</t>
  </si>
  <si>
    <t>Иные дотации</t>
  </si>
  <si>
    <t>Скорая медицинская помощь</t>
  </si>
  <si>
    <t>1301</t>
  </si>
  <si>
    <t>Водное хозяйство</t>
  </si>
  <si>
    <t>0605</t>
  </si>
  <si>
    <t>Другие общегосударственные вопросы</t>
  </si>
  <si>
    <t>1403</t>
  </si>
  <si>
    <t>0707</t>
  </si>
  <si>
    <t>ОБЩЕГОСУДАРСТВЕННЫЕ ВОПРОСЫ</t>
  </si>
  <si>
    <t>0901</t>
  </si>
  <si>
    <t>СРЕДСТВА МАССОВОЙ ИНФОРМАЦИИ</t>
  </si>
  <si>
    <t>0300</t>
  </si>
  <si>
    <t>0106</t>
  </si>
  <si>
    <t>Дошкольное образование</t>
  </si>
  <si>
    <t>1006</t>
  </si>
  <si>
    <t>1200</t>
  </si>
  <si>
    <t>Общеэкономические вопросы</t>
  </si>
  <si>
    <t>0800</t>
  </si>
  <si>
    <t>Прикладные научные исследования в области охраны окружающей среды</t>
  </si>
  <si>
    <t>0314</t>
  </si>
  <si>
    <t>Пенсионное обеспечение</t>
  </si>
  <si>
    <t>Другие вопросы в области национальной безопасности и правоохранительной деятельности</t>
  </si>
  <si>
    <t>0902</t>
  </si>
  <si>
    <t>Массовый спорт</t>
  </si>
  <si>
    <t>Другие вопросы в области социальной политики</t>
  </si>
  <si>
    <t>0107</t>
  </si>
  <si>
    <t>Лесное хозяйство</t>
  </si>
  <si>
    <t>1201</t>
  </si>
  <si>
    <t>Санаторно-оздоровительная помощь</t>
  </si>
  <si>
    <t>Дотации на выравнивание бюджетной обеспеченности субъектов Российской Федерации и муниципальных образований</t>
  </si>
  <si>
    <t>0111</t>
  </si>
  <si>
    <t>Телевидение и радиовещание</t>
  </si>
  <si>
    <t>Дорожное хозяйство (дорожные фонды)</t>
  </si>
  <si>
    <t>0801</t>
  </si>
  <si>
    <t>0505</t>
  </si>
  <si>
    <t>Социальное обслуживание населения</t>
  </si>
  <si>
    <t>Мобилизационная и вневойсковая подготовка</t>
  </si>
  <si>
    <t>ЖИЛИЩНО-КОММУНАЛЬНОЕ ХОЗЯЙСТВО</t>
  </si>
  <si>
    <t>НАЦИОНАЛЬНАЯ ОБОРОНА</t>
  </si>
  <si>
    <t>0200</t>
  </si>
  <si>
    <t>НАЦИОНАЛЬНАЯ ЭКОНОМИКА</t>
  </si>
  <si>
    <t>1100</t>
  </si>
  <si>
    <t>Функционирование высшего должностного лица субъекта Российской Федерации и муниципального образования</t>
  </si>
  <si>
    <t>0709</t>
  </si>
  <si>
    <t>1202</t>
  </si>
  <si>
    <t>ОБРАЗОВАНИЕ</t>
  </si>
  <si>
    <t>0700</t>
  </si>
  <si>
    <t>ОХРАНА ОКРУЖАЮЩЕЙ СРЕДЫ</t>
  </si>
  <si>
    <t>0404</t>
  </si>
  <si>
    <t>Резервные фонды</t>
  </si>
  <si>
    <t>Периодическая печать и издательства</t>
  </si>
  <si>
    <t>Другие вопросы в области физической культуры и спорта</t>
  </si>
  <si>
    <t xml:space="preserve"> Наименование </t>
  </si>
  <si>
    <t>Рз Пр</t>
  </si>
  <si>
    <t>ВСЕГО:</t>
  </si>
  <si>
    <t>(в рублях)</t>
  </si>
  <si>
    <t>Дополнительное образование детей</t>
  </si>
  <si>
    <t xml:space="preserve">МЕЖБЮДЖЕТНЫЕ ТРАНСФЕРТЫ ОБЩЕГО ХАРАКТЕРА БЮДЖЕТАМ БЮДЖЕТНОЙ СИСТЕМЫ РОССИЙСКОЙ ФЕДЕРАЦИИ </t>
  </si>
  <si>
    <t>Бюджетные асигнования, утвержденные сводной бюджетной росписью с учетом изменений</t>
  </si>
  <si>
    <t>Прикладные научные исследования в области национальной экономики</t>
  </si>
  <si>
    <t>0411</t>
  </si>
  <si>
    <t>Расходы произведены в соответствии с фактической потребностью</t>
  </si>
  <si>
    <t>Исполнение принятых решений об использовании ассигнований резервного фонда в соответствии с порядком применения бюджетной классификации подлежит отражению по соответствующим разделам и подразделам классификации расходов, исходя из их отраслевой и ведомственной принадлежности</t>
  </si>
  <si>
    <t>Сокращение бюджетных ассигнований связано с частичным направлением зарезервированных средств на поддержку реализации мероприятий государственных программ Брянской области</t>
  </si>
  <si>
    <t>Увеличение бюджетных ассигнований в связи с дополнительным выделением средств на финансовое обеспечение деятельности учреждений</t>
  </si>
  <si>
    <t>Молодежная политика</t>
  </si>
  <si>
    <t>0601</t>
  </si>
  <si>
    <t>Экологический контроль</t>
  </si>
  <si>
    <t>Процент исполнения</t>
  </si>
  <si>
    <t>к первона- чально утвержден- ным ассигно- ваниям</t>
  </si>
  <si>
    <t>к сводной бюджетной росписи с учетом изменений</t>
  </si>
  <si>
    <t>Причина отклонения между первоначально утвержденными показателями и их фактическими значениями (указываются причины, если отклонение 5 % и более как в большую, так и в меньшую сторону)</t>
  </si>
  <si>
    <t>Причина отклонения между уточненными плановыми показателями и их фактическими значениями (указываются причины, если отклонение 5 % и более как в большую, так и в меньшую сторону)</t>
  </si>
  <si>
    <t>Защита населения и территории от чрезвычайных ситуаций природного и техногенного характера, пожарная безопасность</t>
  </si>
  <si>
    <t xml:space="preserve">Низкий процент исполнения связан с тем, что не использованы в полном объеме в отчетном периоде средства на поддержку реализации мероприятий государственных программ </t>
  </si>
  <si>
    <t>Увеличение бюджетных ассигнований на повышение уровня общественной безопасности, правопорядка и безопасности среды обитания на создание опытных участков АПК «Безопасный город»</t>
  </si>
  <si>
    <t>Увеличение бюджетных ассигнований на достижение показателей деятельности органов исполнительной власти субъектов Российской Федерации</t>
  </si>
  <si>
    <t>Другие вопросы в области национальной обороны</t>
  </si>
  <si>
    <t>0209</t>
  </si>
  <si>
    <t>Гражданская оборона</t>
  </si>
  <si>
    <t>0309</t>
  </si>
  <si>
    <t>Дополнительно выделены бюджетные ассигнования из резервного фонда Правительства Брянской области</t>
  </si>
  <si>
    <t>Дополнительно выделены бюджетные ассигнования на оповещение населения об опасностях, возникающих при ведении военных действий и возникновении чрезвычайных ситуаций</t>
  </si>
  <si>
    <t>Расходы произведены в соответствии с фактической потребностью в соответствии с заключенными договорами</t>
  </si>
  <si>
    <t>Дополнительно выделены бюджетные ассигнования на развитие информационного общества и инфраструктуры электронного правительства</t>
  </si>
  <si>
    <t>Увеличение бюджетных ассигнований на обеспечение устойчивого сокращения непригодного для проживания жилищного фонда</t>
  </si>
  <si>
    <t>Низкий процент исполнения по проведению исследований атмосферного воздуха, промышленных выбросов и сбросов, воды, почвы при осуществлении государственного экологического контроля объектов областного значения связан с потребностью в исследованиях атмосферного воздуха</t>
  </si>
  <si>
    <t>Сведения о фактически произведенных расходах по разделам и подразделам классификации расходов областного бюджета в сравнении с первоначально утвержденными Законом о бюджете значениями и с уточненными значениями с учетом внесенных изменений за 2023 год</t>
  </si>
  <si>
    <t>Бюджетные асигнования, утвержденные законом о бюджете от 12.12.2022 
№ 100-З (первоначальным)</t>
  </si>
  <si>
    <t>Кассовое исполнение
за 2023 год</t>
  </si>
  <si>
    <t>0402</t>
  </si>
  <si>
    <t>Топливно-энергетический комплекс</t>
  </si>
  <si>
    <t xml:space="preserve">Низкий процент исполнения связан с тем, что расходы на обеспечение деятельности мировых судей произведены в объеме фактической потребности.
Неполное освоение бюджетных инвестиций по капитальным вложениям государственной собственности сложилось ввиду отставания подрядчиком от графика выполнения работ по объекту «Здание для мировых судей судебных участков № 52-53 Стародубского судебного района Брянской области», а также поздними сроками заключения контракта на поставку оборудование по объекту «Здание для мирового судьи судебного участка № 54 Суземского судебного района Брянской области»"
</t>
  </si>
  <si>
    <t>Увеличение бюджетных ассигнований на обеспечение деятельности мировых судей</t>
  </si>
  <si>
    <t>Дополнительно выделены бюджетные ассигнования на другие вопросы в области национальной обороны</t>
  </si>
  <si>
    <t>Дополнительно выделены бюджетные ассигнования на гражданскую оборону</t>
  </si>
  <si>
    <t>Уменьшение федеральных ассигнований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</si>
  <si>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Уменьшение федеральных средств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по организации общественных работ
С 1 июля 2023 года на основании Указа Губернатора Брянской области от 16.02.2023 № 14 «О реорганизации департамента семьи, социальной и демографической политики Брянской области» управление государственной службы по труду и занятости населения Брянской области было присоединено к департаменту семьи, социальной и демографической политики Брянской области</t>
  </si>
  <si>
    <t>Уменьшение федеральных ассигнований на 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</si>
  <si>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Расходы на выполнение маркшейдерских работ на участках недр местного значения Брянской области за отчетный период не производились, так как носят заявительный характер. За отчетный период не выявлено фактов нелегитимной добычи общераспространенных полезных ископаемых.
Также не производились расходы на оказание услуг по проведению государственных экспертиз запасов полезных ископаемых и подземных вод, геологической информации о предоставляемых в пользование участках недр местного значения. Необходимость проведения данного мероприятия возникла в связи с вступлением в силу с 01.09.2023 постановления Правительства Российской Федерации от 01.03.2023 №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на основании которого в состав экспертной комиссии, создаваемой уполномоченным экспертным органом субъекта РФ для проведения экспертизы в части участков недр местного значения, включаются внештатные эксперты. В связи с отсутствием разъяснений по порядку проведения данных государственных экспертиз выполнение мероприятия перенесено на 2024 год.</t>
  </si>
  <si>
    <t>Увеличение федеральных средств на 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за счет средств резервного фонда Правительства Российской Федерации, на поддержку сельскохозяйственного производства по отдельным подотраслям растениеводства и животноводства, а также на финансовое обеспечение (возмещение) производителям зерновых культур части затрат на производство и реализацию зерновых культур</t>
  </si>
  <si>
    <t>Увеличение бюджетных ассигнований на обеспечение безопасности гидротехнических сооружений, противопаводковые мероприятия и водохозяйственная деятельность</t>
  </si>
  <si>
    <t>Неисполнение бюджетных ассигнований по улучшению экологического состояния гидрографической сети связано с объективной невозможностью приемки выполненных работ по гидромеханизированной и механизированной расчистке русла реки и в адрес подрядной организации ООО «ЮМакс» направлен мотивированный отказ от приемки выполненных работ на общую сумму 3 349 763,56 рубля. Инструментальная съемка и оплата указанных работ возможна только по прохождении весеннего половодья 2024 года</t>
  </si>
  <si>
    <t>Дополнительно выделены денежные средства на взносы Брянской области в уставные капиталы хозяйственных обществ (АО "Брянская автоколонна № 1403"), на компенсацию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 на приобретение автомобильного транспорта общего пользования, а также на приобретение подвижного состава пассажирского транспорта общего пользования за счет средств специального казначейского кредита</t>
  </si>
  <si>
    <t>Денежные средства не использованы в связи с незавершенной процедурой разработки проектно-сметной документации на реконструкцию административно - хозяйственного здания АО «Брянская автоколонна №1403».
Средства на компенсацию организациям железнодорожного и автомобильного транспорта израсходованы в соответствии с фактической потребностью на основании представленных компанией фактических отчетных данных.
Остаток средств на приобретение подвижного состава пассажирского транспорта общего пользования за счет средств специального казначейского кредита будет освоен в 2024 году после поступления автобусов</t>
  </si>
  <si>
    <t>Низкий процент исполнения по стимулированию программ развития жилищного строительства субъектов Российской Федерации связан с осуществляемой в законном порядке процедурой возмещения стоимости земельных участков собственникам, не позволяющей приступить к основному объему строительно-монтажных работ</t>
  </si>
  <si>
    <t>Рост связан с увеличением расходов по дорожному фонду, в том числе на стимулирование программ развития жилищного строительства субъектов Российской Федерации, на приведение в нормативное состояние автомобильных дорог и искусственных дорожных сооружений, а также на обеспечение сохранности автомобильных дорог регионального значения и условий безопасности движения по ним</t>
  </si>
  <si>
    <t>В отчетном периоде не производились расходы на осуществление государственных полномочий в области содействия занятости населения, включая расходы по осуществлению этих полномочий</t>
  </si>
  <si>
    <t>Дополнительно выделены бюджетные ассигнования федерального бюджета на реализацию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 и на предоставление грантов в форме субсидий региональным фондам развития промышленности (Субсидия в виде имущественного взноса микрокредитной организации "Фонд развития малого и среднего предпринимательства Брянской области" для предоставления грантов субъектам деятельности в сфере промышленности) за счет средств резервного фонда Правительства Российской Федерации</t>
  </si>
  <si>
    <t>Низкий процент исполнения по реализации мероприятий региональной адресной программы «Переселение граждан из аварийного жилищного фонда на территории  Брянской области» (2019 - 2024 годы) связан с тем, что региональная адресная программа считается условно завершенной в связи с наличием непредвиденных обстоятельств, а именно наличием судебных споров о выселении граждан из жилых помещений по основаниям, предусмотренным пунктом 1 статьи 85 Жилищного кодекса Российской Федерации, или судебных споров, связанных с изъятием жилых помещений у собственников по основаниям, предусмотренным статьей 32 Жилищного кодекса Российской Федерации</t>
  </si>
  <si>
    <t>Дополнительно выделены бюджетные ассигнования на капитальные вложения муниципальной собственности</t>
  </si>
  <si>
    <t>Причиной низкого освоения по капитальным вложениям на строительство 4 объектов водоснабжения сложилось по причине, что контракты на проведение работ по реконструкции и строительству объектов заключены в IV квартале 2023 года. Принимая во внимание нормативный срок производства работ, полное завершение строительства и реконструкция запланировано на 2024 год.
Недоисполнение по строительству и реконструкции очистных сооружений в населенных пунктах Брянской области сложилось по причине экономии в результате торгов по объектам</t>
  </si>
  <si>
    <t>Увеличение федеральных средств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Дополнительно выделены бюджетные ассигнования на модернизацию объектов уличного освещения</t>
  </si>
  <si>
    <t>Расходы на модернизацию объектов уличного освещения не производились в связи с нормативными сроками выполнения работ по разработке проектно-сметной документации и проведением государственной экспертизы проектной документации, контракт на выполнение работ не заключен</t>
  </si>
  <si>
    <t>Увеличение федеральных средств на обеспечение комплексного развития сельских территорий.
Дополнительно выделены бюджетные ассигнования на приобретение специализированной техники для предприятий жилищно-коммунального комплекса</t>
  </si>
  <si>
    <t>Бюджетные ассигнования на комплексное экологическое обследование территорий памятников природы Брянской области с целью установления их охранных зон в отчетном периоде не были израсходованы. Срок выполнения работ был установлен 15 ноября 2023 года, однако до конца года работы не были выполнены. Департамент природных ресурсов и экологии Брянской области был вынужден расторгнуть данный государственный контракт в одностороннем порядке, на основании Решения Заказчика об одностороннем отказе от исполнения государственного контракта</t>
  </si>
  <si>
    <t xml:space="preserve">Уменьшение федеральных средств на ликвидацию несанкционированных свалок в границах городов и наиболее опасных объектов накопленного экологического вреда окружающей среде   </t>
  </si>
  <si>
    <t>Низкий процент исполнения на рекультивацию свалки, расположенной по адресу: Брянская область, Погарский район, Вадьковское сельское поселение, автомобильная дорога «Погар-Витемля» по правой стороне трассы в 1,5 км от поселка Красный Бор связан с тем, что окончание мероприятия перенесено на 2024 год по причине расторжения Администрацией Погарского района муниципального контракта с подрядчиком в одностороннем порядке в связи с неисполнением подрядчиком своих обязательств. Ведется претензионная работа</t>
  </si>
  <si>
    <t>Низкий процент исполнения по объекту строительство детского сада по ул. Флотской в Бежицком районе города Брянска мощностью 280 мест связан с тем, что работы на объекте выполнены не в срок в связи с невыполнением обязательств по исполнению контракта подрядчиком</t>
  </si>
  <si>
    <t>Увеличение федеральных средств на модернизацию инфраструктуры общего образования в отдельных субъектах Российской Федерации, на создание новых мест в общеобразовательных организациях, а также на строительство школы на территории бывшего аэропорта по ул. Амосова в Советском районе г. Брянска</t>
  </si>
  <si>
    <t>Низкий процент исполнения по объекту строительство пристройки к зданию муниципального бюджетного общеобразовательного учреждения средняя общеобразовательная школа № 13 имени Героя Советского Союза И.Б. Катунина города Брянска связан с поздними сроками заключения контракта на выполнение строительно-монтажных работ. Срок ввода объекта в эксплуатацию – 2024 год.
Неисполнение по объекту  «Строительство столовой МБОУ «Мглинская СОШ № 1» по адресу: площадь Советская г. Мглина Брянской области. Проект разработан, получено положительное заключение государственной экспертизы в январе 2024 года.
Неисполнение по объекту «Пристройка на 500 мест к МБОУ СОШ № 1 г. Суража Брянской области» связано с поздними сроками разработки и получения заключения государственной экспертизы</t>
  </si>
  <si>
    <t>Низкий процент исполнения по объекту (здание техникума, в котором учился Г.Н. Скоробогатый) с приспособлением для современного использования (здание государственного автономного учреждения дошкольного образования «Клинцовский детский технопарк «Кванториум»)» связан с поздними сроками заключения контракта на выполнение строительно-монтажных работ</t>
  </si>
  <si>
    <t>Увеличение федеральных средств на организацию профессионального обучения и дополнительного профессионального образования работников промышленных предприятий</t>
  </si>
  <si>
    <t>Уменьшение федеральных средств на модернизацию театров юного зрителя и театров кукол</t>
  </si>
  <si>
    <t>Низкий процент исполнения по обеспечению жильем медицинских работников государственных учреждений здравоохранения Брянской области связан с отсутствием заявок медицинских организаций на предоставление субсидий на покупку жилья медицинским работникам.
Низкий процент исполнения по объекту лечебный корпус городской больницы № 4 по ул. Бежицкой в Советском районе города Брянска связан с просрочкой поставки оборудования, срок ввода в эксплуатацию переносится на 2024 год</t>
  </si>
  <si>
    <t>Увеличение бюджетных ассигнований на содержание подведомственных департаменту здравоохранения Брянской области учреждений</t>
  </si>
  <si>
    <t>Увеличение бюджетных ассигнований на содержание подведомственных департаменту здравоохранения Брянской области учреждений, а также увеличение бюджетных инвестиций в объекты капитальных вложений государственной собственности</t>
  </si>
  <si>
    <t>Дополнительно выделены бюджетные ассигнования на меры социальной поддержки в части лекарственного обеспечения при амбулаторном лечении граждан, на содержание подведомственных департаменту здравоохранения Брянской области учреждений, а также федеральных средств на реализацию региональных проектов модернизации первичного звена здравоохранения</t>
  </si>
  <si>
    <t>Низкий процент исполнения по обеспечению жильем детей-сирот связан с тем, что оплата 7 квартир не была произведена, так как контракты были заключены в конце 2023 года, оплата 62 сертификатов на приобретение жилых помещений также не была произведена в 2023 году, помимо этого, часть стройки перенесена на 2024 год</t>
  </si>
  <si>
    <t>Увеличение федеральных средств на 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</si>
  <si>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Дополнительно выделены бюджетные ассигнования на подготовку основания для размещения спортивных плоскостных сооружений с учетом монтажа оборудования</t>
  </si>
  <si>
    <t>Низкий процент исполнения по объекту Дворец зимних видов спорта в Фокинском районе города Брянска связан с поздними сроками разработки и получения заключения государственной экспертизы</t>
  </si>
  <si>
    <t>Уменьшение федеральных средств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t>
  </si>
  <si>
    <t xml:space="preserve">Низкий процент исполнения по обеспечению деятельности спортивных школ олимпийского резерва связан с отсутствием сметной документации по капитальному ремонту лыжероллерной трассы в государственном бюджетном учреждении дошкольного образования Брянской области СШОР по лыжным гонкам, в связи с чем расходы не осуществлялись </t>
  </si>
  <si>
    <t>Увеличение бюджетных ассигнований на содержание подведомственных департаменту физической культуры и спорта Брянской области учреждений</t>
  </si>
  <si>
    <t>Увеличение дотаций на поддержку мер по обеспечению сбалансированности бюджетов муниципальных районов (муниципальных округов, городских округов) в связи с необходимостью обеспечения социально значимых расходов муниципальных образований</t>
  </si>
  <si>
    <t>Увеличение бюджетных ассигнований на достижение показателей деятельности органов исполнительной власти субъектов Российской Федерации, а также в связи с дополнительным выделением средств на поощрение муниципальных управленческих команд приграничных муниципальных образований Брянской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</si>
</sst>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font>
    <font>
      <sz val="8"/>
      <name val="Arial"/>
      <family val="2"/>
      <charset val="204"/>
    </font>
    <font>
      <b/>
      <sz val="15"/>
      <name val="Times New Roman"/>
      <family val="1"/>
      <charset val="204"/>
    </font>
    <font>
      <sz val="12"/>
      <name val="Times New Roman"/>
      <family val="1"/>
      <charset val="204"/>
    </font>
    <font>
      <b/>
      <sz val="12"/>
      <name val="Times New Roman"/>
      <family val="1"/>
      <charset val="204"/>
    </font>
    <font>
      <b/>
      <sz val="11"/>
      <color theme="1"/>
      <name val="Calibri"/>
      <family val="2"/>
    </font>
    <font>
      <sz val="8"/>
      <color rgb="FF000000"/>
      <name val="Arial"/>
    </font>
    <font>
      <sz val="12"/>
      <color theme="1"/>
      <name val="Times New Roman"/>
      <family val="1"/>
      <charset val="204"/>
    </font>
    <font>
      <sz val="12"/>
      <color rgb="FF000000"/>
      <name val="Times New Roman"/>
      <family val="1"/>
      <charset val="204"/>
    </font>
    <font>
      <sz val="10"/>
      <color rgb="FF000000"/>
      <name val="Arial Cyr"/>
    </font>
    <font>
      <sz val="11"/>
      <color theme="1"/>
      <name val="Calibri"/>
      <family val="2"/>
    </font>
    <font>
      <sz val="11"/>
      <name val="Calibri"/>
      <family val="2"/>
      <scheme val="minor"/>
    </font>
    <font>
      <b/>
      <sz val="12"/>
      <color rgb="FF000000"/>
      <name val="Arial Cyr"/>
    </font>
    <font>
      <b/>
      <sz val="10"/>
      <color rgb="FF000000"/>
      <name val="Arial Cyr"/>
    </font>
    <font>
      <sz val="8"/>
      <color rgb="FF000000"/>
      <name val="Arial"/>
      <family val="2"/>
      <charset val="204"/>
    </font>
  </fonts>
  <fills count="7">
    <fill>
      <patternFill patternType="none"/>
    </fill>
    <fill>
      <patternFill patternType="gray125"/>
    </fill>
    <fill>
      <patternFill patternType="solid">
        <fgColor indexed="65"/>
        <bgColor indexed="64"/>
      </patternFill>
    </fill>
    <fill>
      <patternFill patternType="solid">
        <fgColor theme="0" tint="-0.14999847407452621"/>
        <bgColor indexed="64"/>
      </patternFill>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rgb="FF000000"/>
      </top>
      <bottom/>
      <diagonal/>
    </border>
  </borders>
  <cellStyleXfs count="34">
    <xf numFmtId="0" fontId="0" fillId="0" borderId="0"/>
    <xf numFmtId="4" fontId="6" fillId="0" borderId="8">
      <alignment horizontal="right"/>
    </xf>
    <xf numFmtId="4" fontId="6" fillId="0" borderId="8">
      <alignment horizontal="right"/>
    </xf>
    <xf numFmtId="0" fontId="9" fillId="0" borderId="9">
      <alignment horizontal="left" vertical="top" wrapText="1"/>
    </xf>
    <xf numFmtId="0" fontId="11" fillId="0" borderId="0"/>
    <xf numFmtId="0" fontId="9" fillId="0" borderId="0">
      <alignment horizontal="left" vertical="top" wrapText="1"/>
    </xf>
    <xf numFmtId="0" fontId="9" fillId="0" borderId="0"/>
    <xf numFmtId="0" fontId="12" fillId="0" borderId="0">
      <alignment horizontal="center" wrapText="1"/>
    </xf>
    <xf numFmtId="0" fontId="12" fillId="0" borderId="0">
      <alignment horizontal="center"/>
    </xf>
    <xf numFmtId="0" fontId="9" fillId="0" borderId="0">
      <alignment wrapText="1"/>
    </xf>
    <xf numFmtId="0" fontId="9" fillId="0" borderId="0">
      <alignment horizontal="right"/>
    </xf>
    <xf numFmtId="0" fontId="9" fillId="0" borderId="10">
      <alignment horizontal="center" vertical="center" wrapText="1"/>
    </xf>
    <xf numFmtId="0" fontId="9" fillId="0" borderId="9">
      <alignment horizontal="center" vertical="center" shrinkToFit="1"/>
    </xf>
    <xf numFmtId="4" fontId="9" fillId="4" borderId="9">
      <alignment horizontal="right" vertical="top" shrinkToFit="1"/>
    </xf>
    <xf numFmtId="0" fontId="13" fillId="0" borderId="11">
      <alignment horizontal="left"/>
    </xf>
    <xf numFmtId="4" fontId="13" fillId="5" borderId="9">
      <alignment horizontal="right" vertical="top" shrinkToFit="1"/>
    </xf>
    <xf numFmtId="0" fontId="9" fillId="0" borderId="12"/>
    <xf numFmtId="0" fontId="9" fillId="0" borderId="0">
      <alignment horizontal="left" wrapText="1"/>
    </xf>
    <xf numFmtId="0" fontId="11" fillId="0" borderId="0"/>
    <xf numFmtId="0" fontId="11" fillId="0" borderId="0"/>
    <xf numFmtId="0" fontId="11" fillId="0" borderId="0"/>
    <xf numFmtId="0" fontId="9" fillId="0" borderId="0"/>
    <xf numFmtId="0" fontId="9" fillId="0" borderId="0"/>
    <xf numFmtId="0" fontId="9" fillId="6" borderId="0"/>
    <xf numFmtId="0" fontId="13" fillId="0" borderId="9">
      <alignment horizontal="left" vertical="top" wrapText="1"/>
    </xf>
    <xf numFmtId="0" fontId="9" fillId="6" borderId="0">
      <alignment horizontal="center"/>
    </xf>
    <xf numFmtId="4" fontId="9" fillId="0" borderId="9">
      <alignment horizontal="right" vertical="top" shrinkToFit="1"/>
    </xf>
    <xf numFmtId="4" fontId="9" fillId="0" borderId="0">
      <alignment horizontal="right" shrinkToFit="1"/>
    </xf>
    <xf numFmtId="0" fontId="10" fillId="0" borderId="0"/>
    <xf numFmtId="4" fontId="14" fillId="0" borderId="8">
      <alignment horizontal="right"/>
    </xf>
    <xf numFmtId="4" fontId="14" fillId="0" borderId="8">
      <alignment horizontal="right"/>
    </xf>
    <xf numFmtId="0" fontId="11" fillId="0" borderId="0"/>
    <xf numFmtId="0" fontId="11" fillId="0" borderId="0"/>
    <xf numFmtId="0" fontId="11" fillId="0" borderId="0"/>
  </cellStyleXfs>
  <cellXfs count="61">
    <xf numFmtId="0" fontId="0" fillId="0" borderId="0" xfId="0" applyBorder="1"/>
    <xf numFmtId="0" fontId="5" fillId="0" borderId="0" xfId="0" applyFont="1" applyBorder="1"/>
    <xf numFmtId="0" fontId="0" fillId="0" borderId="0" xfId="0" applyBorder="1"/>
    <xf numFmtId="0" fontId="0" fillId="0" borderId="0" xfId="0"/>
    <xf numFmtId="0" fontId="1" fillId="2" borderId="0" xfId="0" applyFont="1" applyFill="1" applyBorder="1" applyAlignment="1">
      <alignment horizontal="left"/>
    </xf>
    <xf numFmtId="4" fontId="4" fillId="2" borderId="1" xfId="0" applyNumberFormat="1" applyFont="1" applyFill="1" applyBorder="1" applyAlignment="1">
      <alignment horizontal="right"/>
    </xf>
    <xf numFmtId="164" fontId="4" fillId="2" borderId="1" xfId="0" applyNumberFormat="1" applyFont="1" applyFill="1" applyBorder="1" applyAlignment="1">
      <alignment horizontal="right"/>
    </xf>
    <xf numFmtId="164" fontId="3" fillId="2" borderId="1" xfId="0" applyNumberFormat="1" applyFont="1" applyFill="1" applyBorder="1" applyAlignment="1">
      <alignment horizontal="right"/>
    </xf>
    <xf numFmtId="0" fontId="0" fillId="0" borderId="0" xfId="0" applyFont="1" applyBorder="1"/>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9" fontId="4" fillId="2" borderId="1" xfId="0" applyNumberFormat="1" applyFont="1" applyFill="1" applyBorder="1" applyAlignment="1">
      <alignment horizontal="center"/>
    </xf>
    <xf numFmtId="49" fontId="3" fillId="2" borderId="1" xfId="0" applyNumberFormat="1" applyFont="1" applyFill="1" applyBorder="1" applyAlignment="1">
      <alignment horizontal="center"/>
    </xf>
    <xf numFmtId="4" fontId="3" fillId="2" borderId="1" xfId="0" applyNumberFormat="1" applyFont="1" applyFill="1" applyBorder="1" applyAlignment="1">
      <alignment horizontal="right"/>
    </xf>
    <xf numFmtId="0" fontId="0" fillId="0" borderId="0" xfId="0" applyBorder="1"/>
    <xf numFmtId="0" fontId="0" fillId="0" borderId="0" xfId="0" applyBorder="1"/>
    <xf numFmtId="4" fontId="4" fillId="2" borderId="1" xfId="0" applyNumberFormat="1" applyFont="1" applyFill="1" applyBorder="1" applyAlignment="1">
      <alignment horizontal="right" vertical="center"/>
    </xf>
    <xf numFmtId="164" fontId="4" fillId="2" borderId="1" xfId="0" applyNumberFormat="1" applyFont="1" applyFill="1" applyBorder="1" applyAlignment="1">
      <alignment horizontal="right" vertical="center"/>
    </xf>
    <xf numFmtId="0" fontId="7" fillId="3" borderId="1" xfId="0" applyFont="1" applyFill="1" applyBorder="1" applyAlignment="1">
      <alignment wrapText="1"/>
    </xf>
    <xf numFmtId="0" fontId="8" fillId="0" borderId="9" xfId="0" applyNumberFormat="1" applyFont="1" applyFill="1" applyBorder="1" applyAlignment="1">
      <alignment horizontal="left" vertical="center" wrapText="1"/>
    </xf>
    <xf numFmtId="0" fontId="3" fillId="0" borderId="9"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0" fillId="0" borderId="0" xfId="0" applyBorder="1"/>
    <xf numFmtId="0" fontId="7"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0" fillId="0" borderId="0" xfId="0" applyBorder="1"/>
    <xf numFmtId="0" fontId="0" fillId="0" borderId="0" xfId="0" applyBorder="1"/>
    <xf numFmtId="0" fontId="8" fillId="0" borderId="9" xfId="0" quotePrefix="1" applyNumberFormat="1" applyFont="1" applyFill="1" applyBorder="1" applyAlignment="1">
      <alignment horizontal="left" vertical="center" wrapText="1"/>
    </xf>
    <xf numFmtId="0" fontId="8" fillId="0" borderId="8" xfId="0" applyNumberFormat="1" applyFont="1" applyFill="1" applyBorder="1" applyAlignment="1">
      <alignment horizontal="left" vertical="center" wrapText="1"/>
    </xf>
    <xf numFmtId="0" fontId="8" fillId="0" borderId="9" xfId="3" quotePrefix="1" applyNumberFormat="1" applyFont="1" applyFill="1" applyProtection="1">
      <alignment horizontal="left" vertical="top" wrapText="1"/>
    </xf>
    <xf numFmtId="0" fontId="8" fillId="0" borderId="9" xfId="3" quotePrefix="1" applyNumberFormat="1" applyFont="1" applyFill="1" applyProtection="1">
      <alignment horizontal="left" vertical="top" wrapText="1"/>
    </xf>
    <xf numFmtId="0" fontId="3" fillId="0" borderId="9" xfId="4" applyNumberFormat="1" applyFont="1" applyFill="1" applyBorder="1" applyAlignment="1">
      <alignment horizontal="left" vertical="center" wrapText="1"/>
    </xf>
    <xf numFmtId="0" fontId="8" fillId="0" borderId="9" xfId="3" quotePrefix="1" applyNumberFormat="1" applyFont="1" applyFill="1" applyProtection="1">
      <alignment horizontal="left" vertical="top" wrapText="1"/>
    </xf>
    <xf numFmtId="0" fontId="8" fillId="0" borderId="9" xfId="3" quotePrefix="1" applyNumberFormat="1" applyFont="1" applyFill="1" applyProtection="1">
      <alignment horizontal="left" vertical="top" wrapText="1"/>
    </xf>
    <xf numFmtId="0" fontId="0" fillId="0" borderId="0" xfId="0" applyBorder="1"/>
    <xf numFmtId="0" fontId="3" fillId="0" borderId="0" xfId="0" applyFont="1" applyBorder="1" applyAlignment="1">
      <alignment horizontal="right" vertical="center"/>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5" xfId="0" applyFont="1" applyBorder="1" applyAlignment="1">
      <alignment horizontal="righ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8" fillId="0" borderId="10"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49" fontId="3" fillId="2" borderId="3" xfId="0" applyNumberFormat="1" applyFont="1" applyFill="1" applyBorder="1" applyAlignment="1">
      <alignment horizontal="center"/>
    </xf>
    <xf numFmtId="49" fontId="3" fillId="2" borderId="2" xfId="0" applyNumberFormat="1" applyFont="1" applyFill="1" applyBorder="1" applyAlignment="1">
      <alignment horizontal="center"/>
    </xf>
    <xf numFmtId="4" fontId="3" fillId="2" borderId="3" xfId="0" applyNumberFormat="1" applyFont="1" applyFill="1" applyBorder="1" applyAlignment="1">
      <alignment horizontal="right"/>
    </xf>
    <xf numFmtId="4" fontId="3" fillId="2" borderId="2" xfId="0" applyNumberFormat="1" applyFont="1" applyFill="1" applyBorder="1" applyAlignment="1">
      <alignment horizontal="right"/>
    </xf>
    <xf numFmtId="164" fontId="3" fillId="2" borderId="3" xfId="0" applyNumberFormat="1" applyFont="1" applyFill="1" applyBorder="1" applyAlignment="1">
      <alignment horizontal="right"/>
    </xf>
    <xf numFmtId="164" fontId="3" fillId="2" borderId="2" xfId="0" applyNumberFormat="1" applyFont="1" applyFill="1" applyBorder="1" applyAlignment="1">
      <alignment horizontal="right"/>
    </xf>
    <xf numFmtId="0" fontId="8" fillId="0" borderId="13"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8" fillId="0" borderId="9" xfId="3" quotePrefix="1" applyNumberFormat="1" applyFont="1" applyFill="1" applyProtection="1">
      <alignment horizontal="left" vertical="top" wrapText="1"/>
    </xf>
  </cellXfs>
  <cellStyles count="34">
    <cellStyle name="br" xfId="20"/>
    <cellStyle name="br 2" xfId="33"/>
    <cellStyle name="col" xfId="19"/>
    <cellStyle name="col 2" xfId="32"/>
    <cellStyle name="style0" xfId="21"/>
    <cellStyle name="td" xfId="22"/>
    <cellStyle name="tr" xfId="18"/>
    <cellStyle name="tr 2" xfId="31"/>
    <cellStyle name="xl105" xfId="1"/>
    <cellStyle name="xl105 2" xfId="29"/>
    <cellStyle name="xl21" xfId="23"/>
    <cellStyle name="xl22" xfId="11"/>
    <cellStyle name="xl23" xfId="12"/>
    <cellStyle name="xl24" xfId="14"/>
    <cellStyle name="xl25" xfId="16"/>
    <cellStyle name="xl26" xfId="5"/>
    <cellStyle name="xl27" xfId="7"/>
    <cellStyle name="xl28" xfId="8"/>
    <cellStyle name="xl29" xfId="9"/>
    <cellStyle name="xl30" xfId="10"/>
    <cellStyle name="xl31" xfId="15"/>
    <cellStyle name="xl32" xfId="6"/>
    <cellStyle name="xl33" xfId="17"/>
    <cellStyle name="xl34" xfId="3"/>
    <cellStyle name="xl35" xfId="24"/>
    <cellStyle name="xl36" xfId="13"/>
    <cellStyle name="xl37" xfId="25"/>
    <cellStyle name="xl38" xfId="26"/>
    <cellStyle name="xl39" xfId="27"/>
    <cellStyle name="xl96" xfId="2"/>
    <cellStyle name="xl96 2" xfId="30"/>
    <cellStyle name="Обычный" xfId="0" builtinId="0"/>
    <cellStyle name="Обычный 2" xfId="4"/>
    <cellStyle name="Обычный 3"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87"/>
  <sheetViews>
    <sheetView tabSelected="1" view="pageBreakPreview" topLeftCell="A81" zoomScaleNormal="100" zoomScaleSheetLayoutView="100" workbookViewId="0">
      <selection activeCell="D85" sqref="D85"/>
    </sheetView>
  </sheetViews>
  <sheetFormatPr defaultRowHeight="14.4" x14ac:dyDescent="0.3"/>
  <cols>
    <col min="1" max="1" width="41.6640625" customWidth="1"/>
    <col min="2" max="2" width="6.88671875" customWidth="1"/>
    <col min="3" max="3" width="19.88671875" style="14" customWidth="1"/>
    <col min="4" max="5" width="19.88671875" customWidth="1"/>
    <col min="6" max="6" width="13.5546875" customWidth="1"/>
    <col min="7" max="7" width="13.44140625" customWidth="1"/>
    <col min="8" max="8" width="44.44140625" customWidth="1"/>
    <col min="9" max="9" width="45.33203125" customWidth="1"/>
  </cols>
  <sheetData>
    <row r="1" spans="1:9" x14ac:dyDescent="0.3">
      <c r="A1" s="34"/>
      <c r="B1" s="34"/>
      <c r="C1" s="34"/>
      <c r="D1" s="34"/>
      <c r="E1" s="34"/>
    </row>
    <row r="2" spans="1:9" s="3" customFormat="1" ht="40.5" customHeight="1" x14ac:dyDescent="0.3">
      <c r="A2" s="39" t="s">
        <v>179</v>
      </c>
      <c r="B2" s="39"/>
      <c r="C2" s="39"/>
      <c r="D2" s="39"/>
      <c r="E2" s="39"/>
      <c r="F2" s="39"/>
      <c r="G2" s="39"/>
      <c r="H2" s="39"/>
      <c r="I2" s="39"/>
    </row>
    <row r="3" spans="1:9" s="3" customFormat="1" ht="15.6" x14ac:dyDescent="0.3">
      <c r="A3" s="4"/>
      <c r="B3" s="4"/>
      <c r="C3" s="4"/>
      <c r="D3" s="35"/>
      <c r="E3" s="35"/>
      <c r="F3" s="40" t="s">
        <v>147</v>
      </c>
      <c r="G3" s="40"/>
      <c r="H3" s="40"/>
      <c r="I3" s="40"/>
    </row>
    <row r="4" spans="1:9" s="3" customFormat="1" ht="23.4" customHeight="1" x14ac:dyDescent="0.3">
      <c r="A4" s="43" t="s">
        <v>144</v>
      </c>
      <c r="B4" s="43" t="s">
        <v>145</v>
      </c>
      <c r="C4" s="36" t="s">
        <v>180</v>
      </c>
      <c r="D4" s="36" t="s">
        <v>150</v>
      </c>
      <c r="E4" s="36" t="s">
        <v>181</v>
      </c>
      <c r="F4" s="46" t="s">
        <v>160</v>
      </c>
      <c r="G4" s="47"/>
      <c r="H4" s="36" t="s">
        <v>163</v>
      </c>
      <c r="I4" s="36" t="s">
        <v>164</v>
      </c>
    </row>
    <row r="5" spans="1:9" s="3" customFormat="1" ht="56.25" customHeight="1" x14ac:dyDescent="0.3">
      <c r="A5" s="44"/>
      <c r="B5" s="44"/>
      <c r="C5" s="37"/>
      <c r="D5" s="37"/>
      <c r="E5" s="37"/>
      <c r="F5" s="36" t="s">
        <v>161</v>
      </c>
      <c r="G5" s="36" t="s">
        <v>162</v>
      </c>
      <c r="H5" s="37"/>
      <c r="I5" s="37"/>
    </row>
    <row r="6" spans="1:9" s="3" customFormat="1" ht="31.5" customHeight="1" x14ac:dyDescent="0.3">
      <c r="A6" s="45"/>
      <c r="B6" s="45"/>
      <c r="C6" s="38"/>
      <c r="D6" s="38"/>
      <c r="E6" s="38"/>
      <c r="F6" s="38"/>
      <c r="G6" s="38"/>
      <c r="H6" s="38"/>
      <c r="I6" s="38"/>
    </row>
    <row r="7" spans="1:9" ht="31.2" x14ac:dyDescent="0.3">
      <c r="A7" s="10" t="s">
        <v>100</v>
      </c>
      <c r="B7" s="11" t="s">
        <v>6</v>
      </c>
      <c r="C7" s="5">
        <f>C8+C9+C10+C11+C12+C13+C14+C15</f>
        <v>4326566119.1000004</v>
      </c>
      <c r="D7" s="5">
        <f t="shared" ref="D7:E7" si="0">D8+D9+D10+D11+D12+D13+D14+D15</f>
        <v>4461971111.2600002</v>
      </c>
      <c r="E7" s="5">
        <f t="shared" si="0"/>
        <v>2586293947.52</v>
      </c>
      <c r="F7" s="6">
        <f>E7/C7*100</f>
        <v>59.777058210264755</v>
      </c>
      <c r="G7" s="6">
        <f>E7/D7*100</f>
        <v>57.963036582495164</v>
      </c>
      <c r="H7" s="9"/>
      <c r="I7" s="19"/>
    </row>
    <row r="8" spans="1:9" ht="62.4" x14ac:dyDescent="0.3">
      <c r="A8" s="9" t="s">
        <v>134</v>
      </c>
      <c r="B8" s="12" t="s">
        <v>41</v>
      </c>
      <c r="C8" s="13">
        <v>7429887</v>
      </c>
      <c r="D8" s="13">
        <v>7429887</v>
      </c>
      <c r="E8" s="13">
        <v>6513688.9400000004</v>
      </c>
      <c r="F8" s="7">
        <f>E8/C8*100</f>
        <v>87.668748394154576</v>
      </c>
      <c r="G8" s="7">
        <f>E8/D8*100</f>
        <v>87.668748394154576</v>
      </c>
      <c r="H8" s="19" t="s">
        <v>153</v>
      </c>
      <c r="I8" s="19" t="s">
        <v>153</v>
      </c>
    </row>
    <row r="9" spans="1:9" ht="78" x14ac:dyDescent="0.3">
      <c r="A9" s="9" t="s">
        <v>89</v>
      </c>
      <c r="B9" s="12" t="s">
        <v>54</v>
      </c>
      <c r="C9" s="13">
        <v>181571725</v>
      </c>
      <c r="D9" s="13">
        <v>181571725</v>
      </c>
      <c r="E9" s="13">
        <v>173300405.84</v>
      </c>
      <c r="F9" s="7">
        <f t="shared" ref="F9:F76" si="1">E9/C9*100</f>
        <v>95.444599559760761</v>
      </c>
      <c r="G9" s="7">
        <f t="shared" ref="G9:G76" si="2">E9/D9*100</f>
        <v>95.444599559760761</v>
      </c>
      <c r="H9" s="18"/>
      <c r="I9" s="18"/>
    </row>
    <row r="10" spans="1:9" ht="85.8" customHeight="1" x14ac:dyDescent="0.3">
      <c r="A10" s="9" t="s">
        <v>18</v>
      </c>
      <c r="B10" s="12" t="s">
        <v>71</v>
      </c>
      <c r="C10" s="13">
        <v>351365773</v>
      </c>
      <c r="D10" s="13">
        <v>390451695</v>
      </c>
      <c r="E10" s="13">
        <v>361172821.89999998</v>
      </c>
      <c r="F10" s="7">
        <f t="shared" si="1"/>
        <v>102.79112242956003</v>
      </c>
      <c r="G10" s="7">
        <f t="shared" si="2"/>
        <v>92.501281598995234</v>
      </c>
      <c r="H10" s="18"/>
      <c r="I10" s="19" t="s">
        <v>153</v>
      </c>
    </row>
    <row r="11" spans="1:9" ht="252.6" customHeight="1" x14ac:dyDescent="0.3">
      <c r="A11" s="9" t="s">
        <v>30</v>
      </c>
      <c r="B11" s="12" t="s">
        <v>87</v>
      </c>
      <c r="C11" s="13">
        <v>422403822</v>
      </c>
      <c r="D11" s="13">
        <v>474394403.94</v>
      </c>
      <c r="E11" s="13">
        <v>449814634.55000001</v>
      </c>
      <c r="F11" s="7">
        <f t="shared" si="1"/>
        <v>106.48924349694924</v>
      </c>
      <c r="G11" s="7">
        <f t="shared" si="2"/>
        <v>94.818705873033707</v>
      </c>
      <c r="H11" s="29" t="s">
        <v>185</v>
      </c>
      <c r="I11" s="30" t="s">
        <v>184</v>
      </c>
    </row>
    <row r="12" spans="1:9" ht="62.4" x14ac:dyDescent="0.3">
      <c r="A12" s="9" t="s">
        <v>80</v>
      </c>
      <c r="B12" s="12" t="s">
        <v>104</v>
      </c>
      <c r="C12" s="13">
        <v>156367190</v>
      </c>
      <c r="D12" s="13">
        <v>165390271</v>
      </c>
      <c r="E12" s="13">
        <v>157093419.81999999</v>
      </c>
      <c r="F12" s="7">
        <f t="shared" si="1"/>
        <v>100.46443874830774</v>
      </c>
      <c r="G12" s="7">
        <f t="shared" si="2"/>
        <v>94.983470835476169</v>
      </c>
      <c r="H12" s="18"/>
      <c r="I12" s="18"/>
    </row>
    <row r="13" spans="1:9" ht="31.2" x14ac:dyDescent="0.3">
      <c r="A13" s="9" t="s">
        <v>11</v>
      </c>
      <c r="B13" s="12" t="s">
        <v>117</v>
      </c>
      <c r="C13" s="13">
        <v>46341903</v>
      </c>
      <c r="D13" s="13">
        <v>46341903</v>
      </c>
      <c r="E13" s="13">
        <v>46339894.270000003</v>
      </c>
      <c r="F13" s="7">
        <f t="shared" si="1"/>
        <v>99.995665413222241</v>
      </c>
      <c r="G13" s="7">
        <f t="shared" si="2"/>
        <v>99.995665413222241</v>
      </c>
      <c r="H13" s="18"/>
      <c r="I13" s="18"/>
    </row>
    <row r="14" spans="1:9" ht="124.8" x14ac:dyDescent="0.3">
      <c r="A14" s="9" t="s">
        <v>141</v>
      </c>
      <c r="B14" s="12" t="s">
        <v>122</v>
      </c>
      <c r="C14" s="13">
        <v>270000000</v>
      </c>
      <c r="D14" s="13">
        <v>279493772.92000002</v>
      </c>
      <c r="E14" s="13">
        <v>0</v>
      </c>
      <c r="F14" s="7">
        <f t="shared" si="1"/>
        <v>0</v>
      </c>
      <c r="G14" s="7">
        <f t="shared" si="2"/>
        <v>0</v>
      </c>
      <c r="H14" s="28" t="s">
        <v>154</v>
      </c>
      <c r="I14" s="28" t="s">
        <v>154</v>
      </c>
    </row>
    <row r="15" spans="1:9" ht="78" x14ac:dyDescent="0.3">
      <c r="A15" s="9" t="s">
        <v>97</v>
      </c>
      <c r="B15" s="12" t="s">
        <v>9</v>
      </c>
      <c r="C15" s="13">
        <v>2891085819.0999999</v>
      </c>
      <c r="D15" s="13">
        <v>2916897453.4000001</v>
      </c>
      <c r="E15" s="13">
        <v>1392059082.2</v>
      </c>
      <c r="F15" s="7">
        <f t="shared" si="1"/>
        <v>48.150043592733979</v>
      </c>
      <c r="G15" s="7">
        <f t="shared" si="2"/>
        <v>47.723963712793029</v>
      </c>
      <c r="H15" s="19" t="s">
        <v>155</v>
      </c>
      <c r="I15" s="19" t="s">
        <v>166</v>
      </c>
    </row>
    <row r="16" spans="1:9" ht="18.75" customHeight="1" x14ac:dyDescent="0.3">
      <c r="A16" s="10" t="s">
        <v>130</v>
      </c>
      <c r="B16" s="11" t="s">
        <v>131</v>
      </c>
      <c r="C16" s="5">
        <f>C17+C18+C19</f>
        <v>184548410.30000001</v>
      </c>
      <c r="D16" s="5">
        <f t="shared" ref="D16:E16" si="3">D17+D18+D19</f>
        <v>10676948642.42</v>
      </c>
      <c r="E16" s="5">
        <f t="shared" si="3"/>
        <v>7308175623.46</v>
      </c>
      <c r="F16" s="6">
        <f t="shared" si="1"/>
        <v>3960.0317399537089</v>
      </c>
      <c r="G16" s="6">
        <f t="shared" si="2"/>
        <v>68.448166870675848</v>
      </c>
      <c r="H16" s="9"/>
      <c r="I16" s="19"/>
    </row>
    <row r="17" spans="1:9" ht="46.8" x14ac:dyDescent="0.3">
      <c r="A17" s="9" t="s">
        <v>128</v>
      </c>
      <c r="B17" s="12" t="s">
        <v>27</v>
      </c>
      <c r="C17" s="13">
        <v>38278000</v>
      </c>
      <c r="D17" s="13">
        <v>112145800</v>
      </c>
      <c r="E17" s="13">
        <v>111915902</v>
      </c>
      <c r="F17" s="7">
        <f t="shared" si="1"/>
        <v>292.37656617378127</v>
      </c>
      <c r="G17" s="7">
        <f t="shared" si="2"/>
        <v>99.795000793609745</v>
      </c>
      <c r="H17" s="19" t="s">
        <v>173</v>
      </c>
      <c r="I17" s="18"/>
    </row>
    <row r="18" spans="1:9" ht="78" x14ac:dyDescent="0.3">
      <c r="A18" s="9" t="s">
        <v>25</v>
      </c>
      <c r="B18" s="12" t="s">
        <v>48</v>
      </c>
      <c r="C18" s="13">
        <v>146270410.30000001</v>
      </c>
      <c r="D18" s="13">
        <v>216513769.61000001</v>
      </c>
      <c r="E18" s="13">
        <v>213196659.78</v>
      </c>
      <c r="F18" s="7">
        <f t="shared" si="1"/>
        <v>145.75515262638189</v>
      </c>
      <c r="G18" s="7">
        <f t="shared" si="2"/>
        <v>98.467945093757763</v>
      </c>
      <c r="H18" s="19" t="s">
        <v>174</v>
      </c>
      <c r="I18" s="18"/>
    </row>
    <row r="19" spans="1:9" s="25" customFormat="1" ht="46.8" x14ac:dyDescent="0.3">
      <c r="A19" s="9" t="s">
        <v>169</v>
      </c>
      <c r="B19" s="12" t="s">
        <v>170</v>
      </c>
      <c r="C19" s="13">
        <v>0</v>
      </c>
      <c r="D19" s="13">
        <v>10348289072.809999</v>
      </c>
      <c r="E19" s="13">
        <v>6983063061.6800003</v>
      </c>
      <c r="F19" s="7"/>
      <c r="G19" s="7">
        <f t="shared" si="2"/>
        <v>67.480363300131529</v>
      </c>
      <c r="H19" s="19" t="s">
        <v>186</v>
      </c>
      <c r="I19" s="19" t="s">
        <v>153</v>
      </c>
    </row>
    <row r="20" spans="1:9" ht="46.8" x14ac:dyDescent="0.3">
      <c r="A20" s="10" t="s">
        <v>22</v>
      </c>
      <c r="B20" s="11" t="s">
        <v>103</v>
      </c>
      <c r="C20" s="5">
        <f>C22+C23+C24</f>
        <v>991870809</v>
      </c>
      <c r="D20" s="5">
        <f>D21+D22+D23+D24</f>
        <v>1164413377.5999999</v>
      </c>
      <c r="E20" s="5">
        <f>E21+E22+E23+E24</f>
        <v>1123728987.0899999</v>
      </c>
      <c r="F20" s="6">
        <f t="shared" si="1"/>
        <v>113.29388635027367</v>
      </c>
      <c r="G20" s="6">
        <f t="shared" si="2"/>
        <v>96.50601828417193</v>
      </c>
      <c r="H20" s="9"/>
      <c r="I20" s="19"/>
    </row>
    <row r="21" spans="1:9" s="25" customFormat="1" ht="46.8" x14ac:dyDescent="0.3">
      <c r="A21" s="9" t="s">
        <v>171</v>
      </c>
      <c r="B21" s="12" t="s">
        <v>172</v>
      </c>
      <c r="C21" s="13">
        <v>0</v>
      </c>
      <c r="D21" s="13">
        <v>25339854</v>
      </c>
      <c r="E21" s="13">
        <v>21843189.18</v>
      </c>
      <c r="F21" s="7"/>
      <c r="G21" s="7">
        <f t="shared" si="2"/>
        <v>86.200927519156195</v>
      </c>
      <c r="H21" s="19" t="s">
        <v>187</v>
      </c>
      <c r="I21" s="19" t="s">
        <v>175</v>
      </c>
    </row>
    <row r="22" spans="1:9" ht="62.4" x14ac:dyDescent="0.3">
      <c r="A22" s="9" t="s">
        <v>165</v>
      </c>
      <c r="B22" s="12" t="s">
        <v>51</v>
      </c>
      <c r="C22" s="13">
        <v>691962319</v>
      </c>
      <c r="D22" s="13">
        <v>731076856.76999998</v>
      </c>
      <c r="E22" s="13">
        <v>710698028.23000002</v>
      </c>
      <c r="F22" s="7">
        <f t="shared" si="1"/>
        <v>102.70761986824314</v>
      </c>
      <c r="G22" s="7">
        <f t="shared" si="2"/>
        <v>97.212491634595509</v>
      </c>
      <c r="H22" s="18"/>
      <c r="I22" s="18"/>
    </row>
    <row r="23" spans="1:9" ht="124.8" x14ac:dyDescent="0.3">
      <c r="A23" s="9" t="s">
        <v>84</v>
      </c>
      <c r="B23" s="12" t="s">
        <v>69</v>
      </c>
      <c r="C23" s="13">
        <v>2200000</v>
      </c>
      <c r="D23" s="13">
        <v>1269400</v>
      </c>
      <c r="E23" s="13">
        <v>1210000</v>
      </c>
      <c r="F23" s="7">
        <f t="shared" si="1"/>
        <v>55.000000000000007</v>
      </c>
      <c r="G23" s="7">
        <f t="shared" si="2"/>
        <v>95.320623916811087</v>
      </c>
      <c r="H23" s="19" t="s">
        <v>188</v>
      </c>
      <c r="I23" s="18"/>
    </row>
    <row r="24" spans="1:9" ht="78" x14ac:dyDescent="0.3">
      <c r="A24" s="9" t="s">
        <v>113</v>
      </c>
      <c r="B24" s="12" t="s">
        <v>111</v>
      </c>
      <c r="C24" s="13">
        <v>297708490</v>
      </c>
      <c r="D24" s="13">
        <v>406727266.82999998</v>
      </c>
      <c r="E24" s="13">
        <v>389977769.68000001</v>
      </c>
      <c r="F24" s="7">
        <f t="shared" si="1"/>
        <v>130.99316370856607</v>
      </c>
      <c r="G24" s="7">
        <f t="shared" si="2"/>
        <v>95.881884860942762</v>
      </c>
      <c r="H24" s="24" t="s">
        <v>167</v>
      </c>
      <c r="I24" s="18"/>
    </row>
    <row r="25" spans="1:9" ht="15.6" x14ac:dyDescent="0.3">
      <c r="A25" s="10" t="s">
        <v>132</v>
      </c>
      <c r="B25" s="11" t="s">
        <v>73</v>
      </c>
      <c r="C25" s="5">
        <f>C26+C27+C28+C30+C31+C32+C33+C34+C35+C36+C37</f>
        <v>22355681876.119995</v>
      </c>
      <c r="D25" s="5">
        <f t="shared" ref="D25:E25" si="4">D26+D27+D28+D30+D31+D32+D33+D34+D35+D36+D37</f>
        <v>26787720065.910004</v>
      </c>
      <c r="E25" s="5">
        <f t="shared" si="4"/>
        <v>25571150279.809998</v>
      </c>
      <c r="F25" s="6">
        <f t="shared" si="1"/>
        <v>114.38322669604955</v>
      </c>
      <c r="G25" s="6">
        <f t="shared" si="2"/>
        <v>95.458479545453329</v>
      </c>
      <c r="H25" s="9"/>
      <c r="I25" s="19"/>
    </row>
    <row r="26" spans="1:9" ht="274.8" customHeight="1" x14ac:dyDescent="0.3">
      <c r="A26" s="9" t="s">
        <v>108</v>
      </c>
      <c r="B26" s="12" t="s">
        <v>85</v>
      </c>
      <c r="C26" s="13">
        <v>355093928</v>
      </c>
      <c r="D26" s="13">
        <v>291858699.02999997</v>
      </c>
      <c r="E26" s="13">
        <v>287271551.13</v>
      </c>
      <c r="F26" s="7">
        <f t="shared" si="1"/>
        <v>80.90015865605001</v>
      </c>
      <c r="G26" s="7">
        <f t="shared" si="2"/>
        <v>98.428298380262262</v>
      </c>
      <c r="H26" s="48" t="s">
        <v>189</v>
      </c>
      <c r="I26" s="18"/>
    </row>
    <row r="27" spans="1:9" s="26" customFormat="1" ht="93.6" x14ac:dyDescent="0.3">
      <c r="A27" s="9" t="s">
        <v>183</v>
      </c>
      <c r="B27" s="12" t="s">
        <v>182</v>
      </c>
      <c r="C27" s="13">
        <v>17452127.66</v>
      </c>
      <c r="D27" s="13">
        <v>5861627.6600000001</v>
      </c>
      <c r="E27" s="13">
        <v>5121809</v>
      </c>
      <c r="F27" s="7">
        <f t="shared" si="1"/>
        <v>29.347762632627912</v>
      </c>
      <c r="G27" s="7">
        <f t="shared" si="2"/>
        <v>87.378613878043552</v>
      </c>
      <c r="H27" s="49" t="s">
        <v>190</v>
      </c>
      <c r="I27" s="19" t="s">
        <v>153</v>
      </c>
    </row>
    <row r="28" spans="1:9" ht="309" customHeight="1" x14ac:dyDescent="0.3">
      <c r="A28" s="50" t="s">
        <v>38</v>
      </c>
      <c r="B28" s="52" t="s">
        <v>140</v>
      </c>
      <c r="C28" s="54">
        <v>700000</v>
      </c>
      <c r="D28" s="54">
        <v>700000</v>
      </c>
      <c r="E28" s="54">
        <v>200000</v>
      </c>
      <c r="F28" s="56">
        <f t="shared" si="1"/>
        <v>28.571428571428569</v>
      </c>
      <c r="G28" s="56">
        <f t="shared" si="2"/>
        <v>28.571428571428569</v>
      </c>
      <c r="H28" s="58" t="s">
        <v>191</v>
      </c>
      <c r="I28" s="58" t="s">
        <v>191</v>
      </c>
    </row>
    <row r="29" spans="1:9" s="26" customFormat="1" ht="228" customHeight="1" x14ac:dyDescent="0.3">
      <c r="A29" s="51"/>
      <c r="B29" s="53"/>
      <c r="C29" s="55"/>
      <c r="D29" s="55"/>
      <c r="E29" s="55"/>
      <c r="F29" s="57"/>
      <c r="G29" s="57"/>
      <c r="H29" s="59"/>
      <c r="I29" s="59"/>
    </row>
    <row r="30" spans="1:9" ht="271.2" customHeight="1" x14ac:dyDescent="0.3">
      <c r="A30" s="9" t="s">
        <v>56</v>
      </c>
      <c r="B30" s="12" t="s">
        <v>2</v>
      </c>
      <c r="C30" s="13">
        <v>8861876773.8799992</v>
      </c>
      <c r="D30" s="13">
        <v>9884287130.0400009</v>
      </c>
      <c r="E30" s="13">
        <v>9850457645.4500008</v>
      </c>
      <c r="F30" s="7">
        <f t="shared" si="1"/>
        <v>111.15543464205912</v>
      </c>
      <c r="G30" s="7">
        <f t="shared" si="2"/>
        <v>99.657744821200239</v>
      </c>
      <c r="H30" s="31" t="s">
        <v>192</v>
      </c>
      <c r="I30" s="18"/>
    </row>
    <row r="31" spans="1:9" ht="189" customHeight="1" x14ac:dyDescent="0.3">
      <c r="A31" s="9" t="s">
        <v>95</v>
      </c>
      <c r="B31" s="12" t="s">
        <v>16</v>
      </c>
      <c r="C31" s="13">
        <v>8105300</v>
      </c>
      <c r="D31" s="13">
        <v>32288242.18</v>
      </c>
      <c r="E31" s="13">
        <v>28910882.579999998</v>
      </c>
      <c r="F31" s="7">
        <f t="shared" si="1"/>
        <v>356.69108583272669</v>
      </c>
      <c r="G31" s="7">
        <f t="shared" si="2"/>
        <v>89.539970676718951</v>
      </c>
      <c r="H31" s="19" t="s">
        <v>193</v>
      </c>
      <c r="I31" s="33" t="s">
        <v>194</v>
      </c>
    </row>
    <row r="32" spans="1:9" ht="21" customHeight="1" x14ac:dyDescent="0.3">
      <c r="A32" s="9" t="s">
        <v>118</v>
      </c>
      <c r="B32" s="12" t="s">
        <v>37</v>
      </c>
      <c r="C32" s="13">
        <v>632995065</v>
      </c>
      <c r="D32" s="13">
        <v>638116573</v>
      </c>
      <c r="E32" s="13">
        <v>635345597.21000004</v>
      </c>
      <c r="F32" s="7">
        <f t="shared" si="1"/>
        <v>100.37133499769071</v>
      </c>
      <c r="G32" s="7">
        <f t="shared" si="2"/>
        <v>99.565757119114977</v>
      </c>
      <c r="H32" s="18"/>
      <c r="I32" s="18"/>
    </row>
    <row r="33" spans="1:9" ht="268.2" customHeight="1" x14ac:dyDescent="0.3">
      <c r="A33" s="9" t="s">
        <v>35</v>
      </c>
      <c r="B33" s="12" t="s">
        <v>55</v>
      </c>
      <c r="C33" s="13">
        <v>3057738488.3299999</v>
      </c>
      <c r="D33" s="13">
        <v>3897769356.8699999</v>
      </c>
      <c r="E33" s="13">
        <v>3429652034.48</v>
      </c>
      <c r="F33" s="7">
        <f t="shared" si="1"/>
        <v>112.16302661491247</v>
      </c>
      <c r="G33" s="7">
        <f t="shared" si="2"/>
        <v>87.990122566772172</v>
      </c>
      <c r="H33" s="33" t="s">
        <v>195</v>
      </c>
      <c r="I33" s="60" t="s">
        <v>196</v>
      </c>
    </row>
    <row r="34" spans="1:9" ht="171.6" x14ac:dyDescent="0.3">
      <c r="A34" s="9" t="s">
        <v>124</v>
      </c>
      <c r="B34" s="12" t="s">
        <v>66</v>
      </c>
      <c r="C34" s="13">
        <v>8678880766.2099991</v>
      </c>
      <c r="D34" s="13">
        <v>11072174921.93</v>
      </c>
      <c r="E34" s="13">
        <v>10409408607.629999</v>
      </c>
      <c r="F34" s="7">
        <f t="shared" si="1"/>
        <v>119.93952778055861</v>
      </c>
      <c r="G34" s="7">
        <f t="shared" si="2"/>
        <v>94.014127134251652</v>
      </c>
      <c r="H34" s="33" t="s">
        <v>198</v>
      </c>
      <c r="I34" s="19" t="s">
        <v>197</v>
      </c>
    </row>
    <row r="35" spans="1:9" ht="64.8" customHeight="1" x14ac:dyDescent="0.3">
      <c r="A35" s="9" t="s">
        <v>29</v>
      </c>
      <c r="B35" s="12" t="s">
        <v>23</v>
      </c>
      <c r="C35" s="13">
        <v>55922162.170000002</v>
      </c>
      <c r="D35" s="13">
        <v>83032594.640000001</v>
      </c>
      <c r="E35" s="13">
        <v>81966454.969999999</v>
      </c>
      <c r="F35" s="7">
        <f t="shared" si="1"/>
        <v>146.57239954497274</v>
      </c>
      <c r="G35" s="7">
        <f t="shared" si="2"/>
        <v>98.715998609193889</v>
      </c>
      <c r="H35" s="32" t="s">
        <v>176</v>
      </c>
      <c r="I35" s="18"/>
    </row>
    <row r="36" spans="1:9" s="15" customFormat="1" ht="78" x14ac:dyDescent="0.3">
      <c r="A36" s="9" t="s">
        <v>151</v>
      </c>
      <c r="B36" s="12" t="s">
        <v>152</v>
      </c>
      <c r="C36" s="13">
        <v>99000</v>
      </c>
      <c r="D36" s="13">
        <v>4950</v>
      </c>
      <c r="E36" s="13">
        <v>0</v>
      </c>
      <c r="F36" s="7">
        <f t="shared" si="1"/>
        <v>0</v>
      </c>
      <c r="G36" s="7">
        <f t="shared" si="2"/>
        <v>0</v>
      </c>
      <c r="H36" s="60" t="s">
        <v>199</v>
      </c>
      <c r="I36" s="60" t="s">
        <v>199</v>
      </c>
    </row>
    <row r="37" spans="1:9" ht="301.8" customHeight="1" x14ac:dyDescent="0.3">
      <c r="A37" s="9" t="s">
        <v>10</v>
      </c>
      <c r="B37" s="12" t="s">
        <v>57</v>
      </c>
      <c r="C37" s="13">
        <v>686818264.87</v>
      </c>
      <c r="D37" s="13">
        <v>881625970.55999994</v>
      </c>
      <c r="E37" s="13">
        <v>842815697.36000001</v>
      </c>
      <c r="F37" s="7">
        <f t="shared" si="1"/>
        <v>122.71305823812459</v>
      </c>
      <c r="G37" s="7">
        <f t="shared" si="2"/>
        <v>95.597875460117393</v>
      </c>
      <c r="H37" s="33" t="s">
        <v>200</v>
      </c>
      <c r="I37" s="18"/>
    </row>
    <row r="38" spans="1:9" ht="31.2" x14ac:dyDescent="0.3">
      <c r="A38" s="10" t="s">
        <v>129</v>
      </c>
      <c r="B38" s="11" t="s">
        <v>45</v>
      </c>
      <c r="C38" s="5">
        <f>C39+C40+C41+C42</f>
        <v>1499435443.9699998</v>
      </c>
      <c r="D38" s="5">
        <f>D39+D40+D41+D42</f>
        <v>4018407134.6900001</v>
      </c>
      <c r="E38" s="5">
        <f>E39+E40+E41+E42</f>
        <v>3402039507.5</v>
      </c>
      <c r="F38" s="6">
        <f t="shared" si="1"/>
        <v>226.88802783616651</v>
      </c>
      <c r="G38" s="6">
        <f t="shared" si="2"/>
        <v>84.661394265677131</v>
      </c>
      <c r="H38" s="9"/>
      <c r="I38" s="19"/>
    </row>
    <row r="39" spans="1:9" ht="252.6" customHeight="1" x14ac:dyDescent="0.3">
      <c r="A39" s="9" t="s">
        <v>8</v>
      </c>
      <c r="B39" s="12" t="s">
        <v>63</v>
      </c>
      <c r="C39" s="13">
        <v>70157808.540000007</v>
      </c>
      <c r="D39" s="13">
        <v>1235662491.01</v>
      </c>
      <c r="E39" s="13">
        <v>1067042489.59</v>
      </c>
      <c r="F39" s="7">
        <f t="shared" si="1"/>
        <v>1520.917645227805</v>
      </c>
      <c r="G39" s="7">
        <f t="shared" si="2"/>
        <v>86.353878777838915</v>
      </c>
      <c r="H39" s="27" t="s">
        <v>177</v>
      </c>
      <c r="I39" s="33" t="s">
        <v>201</v>
      </c>
    </row>
    <row r="40" spans="1:9" ht="225" customHeight="1" x14ac:dyDescent="0.3">
      <c r="A40" s="9" t="s">
        <v>49</v>
      </c>
      <c r="B40" s="12" t="s">
        <v>77</v>
      </c>
      <c r="C40" s="13">
        <v>303828761.64999998</v>
      </c>
      <c r="D40" s="13">
        <v>1208975938.3299999</v>
      </c>
      <c r="E40" s="13">
        <v>955894947.97000003</v>
      </c>
      <c r="F40" s="7">
        <f t="shared" si="1"/>
        <v>314.61634599003412</v>
      </c>
      <c r="G40" s="7">
        <f t="shared" si="2"/>
        <v>79.066498981808579</v>
      </c>
      <c r="H40" s="33" t="s">
        <v>202</v>
      </c>
      <c r="I40" s="19" t="s">
        <v>203</v>
      </c>
    </row>
    <row r="41" spans="1:9" ht="140.4" x14ac:dyDescent="0.3">
      <c r="A41" s="9" t="s">
        <v>59</v>
      </c>
      <c r="B41" s="12" t="s">
        <v>91</v>
      </c>
      <c r="C41" s="13">
        <v>404811814.63</v>
      </c>
      <c r="D41" s="13">
        <v>659303655.98000002</v>
      </c>
      <c r="E41" s="13">
        <v>484299825.01999998</v>
      </c>
      <c r="F41" s="7">
        <f t="shared" si="1"/>
        <v>119.63579310615043</v>
      </c>
      <c r="G41" s="7">
        <f t="shared" si="2"/>
        <v>73.456262623044097</v>
      </c>
      <c r="H41" s="33" t="s">
        <v>204</v>
      </c>
      <c r="I41" s="33" t="s">
        <v>205</v>
      </c>
    </row>
    <row r="42" spans="1:9" ht="124.8" x14ac:dyDescent="0.3">
      <c r="A42" s="9" t="s">
        <v>3</v>
      </c>
      <c r="B42" s="12" t="s">
        <v>126</v>
      </c>
      <c r="C42" s="13">
        <v>720637059.14999998</v>
      </c>
      <c r="D42" s="13">
        <v>914465049.37</v>
      </c>
      <c r="E42" s="13">
        <v>894802244.91999996</v>
      </c>
      <c r="F42" s="7">
        <f t="shared" si="1"/>
        <v>124.16822498352083</v>
      </c>
      <c r="G42" s="7">
        <f t="shared" si="2"/>
        <v>97.849802519675706</v>
      </c>
      <c r="H42" s="23" t="s">
        <v>206</v>
      </c>
      <c r="I42" s="18"/>
    </row>
    <row r="43" spans="1:9" ht="15.6" x14ac:dyDescent="0.3">
      <c r="A43" s="10" t="s">
        <v>139</v>
      </c>
      <c r="B43" s="11" t="s">
        <v>17</v>
      </c>
      <c r="C43" s="5">
        <f>C44+C45+C46+C47</f>
        <v>335593765.77999997</v>
      </c>
      <c r="D43" s="5">
        <f t="shared" ref="D43:E43" si="5">D44+D45+D46+D47</f>
        <v>288999929.64999998</v>
      </c>
      <c r="E43" s="5">
        <f t="shared" si="5"/>
        <v>237019838.15000001</v>
      </c>
      <c r="F43" s="6">
        <f t="shared" si="1"/>
        <v>70.627008698778823</v>
      </c>
      <c r="G43" s="6">
        <f t="shared" si="2"/>
        <v>82.013804791249726</v>
      </c>
      <c r="H43" s="9"/>
      <c r="I43" s="19"/>
    </row>
    <row r="44" spans="1:9" s="22" customFormat="1" ht="113.4" customHeight="1" x14ac:dyDescent="0.3">
      <c r="A44" s="9" t="s">
        <v>159</v>
      </c>
      <c r="B44" s="12" t="s">
        <v>158</v>
      </c>
      <c r="C44" s="13">
        <v>1001660</v>
      </c>
      <c r="D44" s="13">
        <v>989415.39</v>
      </c>
      <c r="E44" s="13">
        <v>190448.96</v>
      </c>
      <c r="F44" s="7">
        <f t="shared" si="1"/>
        <v>19.013333865782801</v>
      </c>
      <c r="G44" s="7">
        <f t="shared" si="2"/>
        <v>19.248635297657941</v>
      </c>
      <c r="H44" s="33" t="s">
        <v>178</v>
      </c>
      <c r="I44" s="33" t="s">
        <v>178</v>
      </c>
    </row>
    <row r="45" spans="1:9" ht="31.2" x14ac:dyDescent="0.3">
      <c r="A45" s="9" t="s">
        <v>50</v>
      </c>
      <c r="B45" s="12" t="s">
        <v>67</v>
      </c>
      <c r="C45" s="13">
        <v>58800</v>
      </c>
      <c r="D45" s="13">
        <v>58800</v>
      </c>
      <c r="E45" s="13">
        <v>58800</v>
      </c>
      <c r="F45" s="7">
        <f t="shared" si="1"/>
        <v>100</v>
      </c>
      <c r="G45" s="7">
        <f t="shared" si="2"/>
        <v>100</v>
      </c>
      <c r="H45" s="18"/>
      <c r="I45" s="18"/>
    </row>
    <row r="46" spans="1:9" ht="218.4" x14ac:dyDescent="0.3">
      <c r="A46" s="9" t="s">
        <v>110</v>
      </c>
      <c r="B46" s="12" t="s">
        <v>81</v>
      </c>
      <c r="C46" s="13">
        <v>1300000</v>
      </c>
      <c r="D46" s="13">
        <v>1451471</v>
      </c>
      <c r="E46" s="13">
        <v>451471</v>
      </c>
      <c r="F46" s="7">
        <f t="shared" si="1"/>
        <v>34.728538461538463</v>
      </c>
      <c r="G46" s="7">
        <f t="shared" si="2"/>
        <v>31.10437618112935</v>
      </c>
      <c r="H46" s="60" t="s">
        <v>207</v>
      </c>
      <c r="I46" s="33" t="s">
        <v>207</v>
      </c>
    </row>
    <row r="47" spans="1:9" ht="218.4" x14ac:dyDescent="0.3">
      <c r="A47" s="9" t="s">
        <v>12</v>
      </c>
      <c r="B47" s="12" t="s">
        <v>96</v>
      </c>
      <c r="C47" s="13">
        <v>333233305.77999997</v>
      </c>
      <c r="D47" s="13">
        <v>286500243.25999999</v>
      </c>
      <c r="E47" s="13">
        <v>236319118.19</v>
      </c>
      <c r="F47" s="7">
        <f t="shared" si="1"/>
        <v>70.917016423927763</v>
      </c>
      <c r="G47" s="7">
        <f t="shared" si="2"/>
        <v>82.484787971205861</v>
      </c>
      <c r="H47" s="19" t="s">
        <v>208</v>
      </c>
      <c r="I47" s="60" t="s">
        <v>209</v>
      </c>
    </row>
    <row r="48" spans="1:9" ht="19.5" customHeight="1" x14ac:dyDescent="0.3">
      <c r="A48" s="10" t="s">
        <v>137</v>
      </c>
      <c r="B48" s="11" t="s">
        <v>138</v>
      </c>
      <c r="C48" s="5">
        <f>C49+C50+C51+C52+C53+C54+C55</f>
        <v>20661104128.419998</v>
      </c>
      <c r="D48" s="5">
        <f>D49+D50+D51+D52+D53+D54+D55</f>
        <v>22567084485.110001</v>
      </c>
      <c r="E48" s="5">
        <f>E49+E50+E51+E52+E53+E54+E55</f>
        <v>21510804099.68</v>
      </c>
      <c r="F48" s="6">
        <f t="shared" si="1"/>
        <v>104.11255838980654</v>
      </c>
      <c r="G48" s="6">
        <f t="shared" si="2"/>
        <v>95.319375942749957</v>
      </c>
      <c r="H48" s="9"/>
      <c r="I48" s="19"/>
    </row>
    <row r="49" spans="1:9" ht="109.2" x14ac:dyDescent="0.3">
      <c r="A49" s="9" t="s">
        <v>105</v>
      </c>
      <c r="B49" s="12" t="s">
        <v>5</v>
      </c>
      <c r="C49" s="13">
        <v>340616969.69999999</v>
      </c>
      <c r="D49" s="13">
        <v>413717153.86000001</v>
      </c>
      <c r="E49" s="13">
        <v>286949379.66000003</v>
      </c>
      <c r="F49" s="7">
        <f t="shared" si="1"/>
        <v>84.244005785364138</v>
      </c>
      <c r="G49" s="7">
        <f t="shared" si="2"/>
        <v>69.358830539838422</v>
      </c>
      <c r="H49" s="19" t="s">
        <v>210</v>
      </c>
      <c r="I49" s="19" t="s">
        <v>210</v>
      </c>
    </row>
    <row r="50" spans="1:9" ht="343.2" x14ac:dyDescent="0.3">
      <c r="A50" s="9" t="s">
        <v>83</v>
      </c>
      <c r="B50" s="12" t="s">
        <v>21</v>
      </c>
      <c r="C50" s="13">
        <v>5066138006.0699997</v>
      </c>
      <c r="D50" s="13">
        <v>6515133754.5799999</v>
      </c>
      <c r="E50" s="13">
        <v>5749431415.46</v>
      </c>
      <c r="F50" s="7">
        <f t="shared" si="1"/>
        <v>113.48746142665895</v>
      </c>
      <c r="G50" s="7">
        <f t="shared" si="2"/>
        <v>88.247327407795311</v>
      </c>
      <c r="H50" s="19" t="s">
        <v>211</v>
      </c>
      <c r="I50" s="19" t="s">
        <v>212</v>
      </c>
    </row>
    <row r="51" spans="1:9" ht="156" x14ac:dyDescent="0.3">
      <c r="A51" s="9" t="s">
        <v>148</v>
      </c>
      <c r="B51" s="12" t="s">
        <v>36</v>
      </c>
      <c r="C51" s="13">
        <v>520919306.23000002</v>
      </c>
      <c r="D51" s="13">
        <v>531324802.58999997</v>
      </c>
      <c r="E51" s="13">
        <v>445004842.95999998</v>
      </c>
      <c r="F51" s="7">
        <f t="shared" si="1"/>
        <v>85.426828615854419</v>
      </c>
      <c r="G51" s="7">
        <f t="shared" si="2"/>
        <v>83.753824551531551</v>
      </c>
      <c r="H51" s="19" t="s">
        <v>213</v>
      </c>
      <c r="I51" s="19" t="s">
        <v>213</v>
      </c>
    </row>
    <row r="52" spans="1:9" ht="21" customHeight="1" x14ac:dyDescent="0.3">
      <c r="A52" s="9" t="s">
        <v>19</v>
      </c>
      <c r="B52" s="12" t="s">
        <v>53</v>
      </c>
      <c r="C52" s="13">
        <v>2325265344.0799999</v>
      </c>
      <c r="D52" s="13">
        <v>2336340168.6100001</v>
      </c>
      <c r="E52" s="13">
        <v>2283127257.8200002</v>
      </c>
      <c r="F52" s="7">
        <f t="shared" si="1"/>
        <v>98.187816011308954</v>
      </c>
      <c r="G52" s="7">
        <f t="shared" si="2"/>
        <v>97.722381718854805</v>
      </c>
      <c r="H52" s="18"/>
      <c r="I52" s="18"/>
    </row>
    <row r="53" spans="1:9" ht="78" x14ac:dyDescent="0.3">
      <c r="A53" s="9" t="s">
        <v>43</v>
      </c>
      <c r="B53" s="12" t="s">
        <v>70</v>
      </c>
      <c r="C53" s="13">
        <v>57066871</v>
      </c>
      <c r="D53" s="13">
        <v>66941465.170000002</v>
      </c>
      <c r="E53" s="13">
        <v>66897860.850000001</v>
      </c>
      <c r="F53" s="7">
        <f t="shared" si="1"/>
        <v>117.22714015632643</v>
      </c>
      <c r="G53" s="7">
        <f t="shared" si="2"/>
        <v>99.934862017302322</v>
      </c>
      <c r="H53" s="19" t="s">
        <v>214</v>
      </c>
      <c r="I53" s="18"/>
    </row>
    <row r="54" spans="1:9" ht="22.8" customHeight="1" x14ac:dyDescent="0.3">
      <c r="A54" s="9" t="s">
        <v>157</v>
      </c>
      <c r="B54" s="12" t="s">
        <v>99</v>
      </c>
      <c r="C54" s="13">
        <v>45353735.189999998</v>
      </c>
      <c r="D54" s="13">
        <v>47393859.43</v>
      </c>
      <c r="E54" s="13">
        <v>47123200.07</v>
      </c>
      <c r="F54" s="7">
        <f t="shared" si="1"/>
        <v>103.90147552916468</v>
      </c>
      <c r="G54" s="7">
        <f t="shared" si="2"/>
        <v>99.428914709088517</v>
      </c>
      <c r="H54" s="18"/>
      <c r="I54" s="18"/>
    </row>
    <row r="55" spans="1:9" ht="21" customHeight="1" x14ac:dyDescent="0.3">
      <c r="A55" s="9" t="s">
        <v>39</v>
      </c>
      <c r="B55" s="12" t="s">
        <v>135</v>
      </c>
      <c r="C55" s="13">
        <v>12305743896.15</v>
      </c>
      <c r="D55" s="13">
        <v>12656233280.870001</v>
      </c>
      <c r="E55" s="13">
        <v>12632270142.860001</v>
      </c>
      <c r="F55" s="7">
        <f t="shared" si="1"/>
        <v>102.65344581738091</v>
      </c>
      <c r="G55" s="7">
        <f t="shared" si="2"/>
        <v>99.810661375480322</v>
      </c>
      <c r="H55" s="18"/>
      <c r="I55" s="18"/>
    </row>
    <row r="56" spans="1:9" ht="19.5" customHeight="1" x14ac:dyDescent="0.3">
      <c r="A56" s="10" t="s">
        <v>34</v>
      </c>
      <c r="B56" s="11" t="s">
        <v>109</v>
      </c>
      <c r="C56" s="5">
        <f>C57+C58</f>
        <v>1308352625.9200001</v>
      </c>
      <c r="D56" s="5">
        <f>D57+D58</f>
        <v>1148382616.5</v>
      </c>
      <c r="E56" s="5">
        <f>E57+E58</f>
        <v>1141762711.6100001</v>
      </c>
      <c r="F56" s="6">
        <f t="shared" si="1"/>
        <v>87.267200675898962</v>
      </c>
      <c r="G56" s="6">
        <f t="shared" si="2"/>
        <v>99.423545358934831</v>
      </c>
      <c r="H56" s="9"/>
      <c r="I56" s="19"/>
    </row>
    <row r="57" spans="1:9" ht="46.8" x14ac:dyDescent="0.3">
      <c r="A57" s="9" t="s">
        <v>72</v>
      </c>
      <c r="B57" s="12" t="s">
        <v>125</v>
      </c>
      <c r="C57" s="13">
        <v>1265878728.9200001</v>
      </c>
      <c r="D57" s="13">
        <v>1101998185.5</v>
      </c>
      <c r="E57" s="13">
        <v>1095692299.1400001</v>
      </c>
      <c r="F57" s="7">
        <f t="shared" si="1"/>
        <v>86.55586622225681</v>
      </c>
      <c r="G57" s="7">
        <f t="shared" si="2"/>
        <v>99.427777065064888</v>
      </c>
      <c r="H57" s="19" t="s">
        <v>215</v>
      </c>
      <c r="I57" s="18"/>
    </row>
    <row r="58" spans="1:9" ht="62.4" x14ac:dyDescent="0.3">
      <c r="A58" s="9" t="s">
        <v>60</v>
      </c>
      <c r="B58" s="12" t="s">
        <v>26</v>
      </c>
      <c r="C58" s="13">
        <v>42473897</v>
      </c>
      <c r="D58" s="13">
        <v>46384431</v>
      </c>
      <c r="E58" s="13">
        <v>46070412.469999999</v>
      </c>
      <c r="F58" s="7">
        <f t="shared" si="1"/>
        <v>108.46759003535749</v>
      </c>
      <c r="G58" s="7">
        <f t="shared" si="2"/>
        <v>99.323008769903836</v>
      </c>
      <c r="H58" s="19" t="s">
        <v>168</v>
      </c>
      <c r="I58" s="18"/>
    </row>
    <row r="59" spans="1:9" ht="15.6" x14ac:dyDescent="0.3">
      <c r="A59" s="10" t="s">
        <v>58</v>
      </c>
      <c r="B59" s="11" t="s">
        <v>79</v>
      </c>
      <c r="C59" s="5">
        <f>C60+C61+C62+C63+C64+C65</f>
        <v>8852166025.2199993</v>
      </c>
      <c r="D59" s="5">
        <f>D60+D61+D62+D63+D64+D65</f>
        <v>10897416909.269999</v>
      </c>
      <c r="E59" s="5">
        <f>E60+E61+E62+E63+E64+E65</f>
        <v>10326688212.029999</v>
      </c>
      <c r="F59" s="6">
        <f t="shared" si="1"/>
        <v>116.65719082322966</v>
      </c>
      <c r="G59" s="6">
        <f t="shared" si="2"/>
        <v>94.762715770243645</v>
      </c>
      <c r="H59" s="9"/>
      <c r="I59" s="19"/>
    </row>
    <row r="60" spans="1:9" s="2" customFormat="1" ht="202.8" x14ac:dyDescent="0.3">
      <c r="A60" s="9" t="s">
        <v>47</v>
      </c>
      <c r="B60" s="12" t="s">
        <v>101</v>
      </c>
      <c r="C60" s="13">
        <v>4419338962.3400002</v>
      </c>
      <c r="D60" s="13">
        <v>5466942765.71</v>
      </c>
      <c r="E60" s="13">
        <v>5052451617.1899996</v>
      </c>
      <c r="F60" s="7">
        <f t="shared" si="1"/>
        <v>114.32595825405463</v>
      </c>
      <c r="G60" s="7">
        <f t="shared" si="2"/>
        <v>92.418227768547538</v>
      </c>
      <c r="H60" s="20" t="s">
        <v>218</v>
      </c>
      <c r="I60" s="19" t="s">
        <v>216</v>
      </c>
    </row>
    <row r="61" spans="1:9" s="8" customFormat="1" ht="156" x14ac:dyDescent="0.3">
      <c r="A61" s="9" t="s">
        <v>88</v>
      </c>
      <c r="B61" s="12" t="s">
        <v>114</v>
      </c>
      <c r="C61" s="13">
        <v>3429080751.8000002</v>
      </c>
      <c r="D61" s="13">
        <v>4334963322.2799997</v>
      </c>
      <c r="E61" s="13">
        <v>4188479191.0999999</v>
      </c>
      <c r="F61" s="7">
        <f t="shared" si="1"/>
        <v>122.14583132524292</v>
      </c>
      <c r="G61" s="7">
        <f t="shared" si="2"/>
        <v>96.620868037634153</v>
      </c>
      <c r="H61" s="20" t="s">
        <v>219</v>
      </c>
      <c r="I61" s="18"/>
    </row>
    <row r="62" spans="1:9" ht="62.4" x14ac:dyDescent="0.3">
      <c r="A62" s="9" t="s">
        <v>93</v>
      </c>
      <c r="B62" s="12" t="s">
        <v>0</v>
      </c>
      <c r="C62" s="13">
        <v>89313683.109999999</v>
      </c>
      <c r="D62" s="13">
        <v>152280346.50999999</v>
      </c>
      <c r="E62" s="13">
        <v>147817438.66</v>
      </c>
      <c r="F62" s="7">
        <f t="shared" si="1"/>
        <v>165.50368713150698</v>
      </c>
      <c r="G62" s="7">
        <f t="shared" si="2"/>
        <v>97.069281786992178</v>
      </c>
      <c r="H62" s="20" t="s">
        <v>217</v>
      </c>
      <c r="I62" s="18"/>
    </row>
    <row r="63" spans="1:9" ht="21" customHeight="1" x14ac:dyDescent="0.3">
      <c r="A63" s="9" t="s">
        <v>120</v>
      </c>
      <c r="B63" s="12" t="s">
        <v>14</v>
      </c>
      <c r="C63" s="13">
        <v>128344177.16</v>
      </c>
      <c r="D63" s="13">
        <v>126255380.14</v>
      </c>
      <c r="E63" s="13">
        <v>126255380.14</v>
      </c>
      <c r="F63" s="7">
        <f t="shared" si="1"/>
        <v>98.372503477585894</v>
      </c>
      <c r="G63" s="7">
        <f t="shared" si="2"/>
        <v>100</v>
      </c>
      <c r="H63" s="18"/>
      <c r="I63" s="18"/>
    </row>
    <row r="64" spans="1:9" ht="46.8" x14ac:dyDescent="0.3">
      <c r="A64" s="9" t="s">
        <v>4</v>
      </c>
      <c r="B64" s="12" t="s">
        <v>31</v>
      </c>
      <c r="C64" s="13">
        <v>186156151</v>
      </c>
      <c r="D64" s="13">
        <v>194156075</v>
      </c>
      <c r="E64" s="13">
        <v>194156075</v>
      </c>
      <c r="F64" s="7">
        <f t="shared" si="1"/>
        <v>104.2974266265314</v>
      </c>
      <c r="G64" s="7">
        <f t="shared" si="2"/>
        <v>100</v>
      </c>
      <c r="H64" s="18"/>
      <c r="I64" s="18"/>
    </row>
    <row r="65" spans="1:9" ht="31.2" x14ac:dyDescent="0.3">
      <c r="A65" s="9" t="s">
        <v>46</v>
      </c>
      <c r="B65" s="12" t="s">
        <v>76</v>
      </c>
      <c r="C65" s="13">
        <v>599932299.80999994</v>
      </c>
      <c r="D65" s="13">
        <v>622819019.63</v>
      </c>
      <c r="E65" s="13">
        <v>617528509.94000006</v>
      </c>
      <c r="F65" s="7">
        <f t="shared" si="1"/>
        <v>102.93303263311091</v>
      </c>
      <c r="G65" s="7">
        <f t="shared" si="2"/>
        <v>99.150554250391565</v>
      </c>
      <c r="H65" s="18"/>
      <c r="I65" s="18"/>
    </row>
    <row r="66" spans="1:9" ht="19.5" customHeight="1" x14ac:dyDescent="0.3">
      <c r="A66" s="10" t="s">
        <v>61</v>
      </c>
      <c r="B66" s="11" t="s">
        <v>13</v>
      </c>
      <c r="C66" s="5">
        <f>C67+C68+C69+C70+C71</f>
        <v>18674664474.16</v>
      </c>
      <c r="D66" s="5">
        <f>D67+D68+D69+D70+D71</f>
        <v>19805648977.290001</v>
      </c>
      <c r="E66" s="5">
        <f>E67+E68+E69+E70+E71</f>
        <v>18995314082.950001</v>
      </c>
      <c r="F66" s="6">
        <f t="shared" si="1"/>
        <v>101.71703009301014</v>
      </c>
      <c r="G66" s="6">
        <f t="shared" si="2"/>
        <v>95.908566817127962</v>
      </c>
      <c r="H66" s="9"/>
      <c r="I66" s="19"/>
    </row>
    <row r="67" spans="1:9" s="1" customFormat="1" ht="23.4" customHeight="1" x14ac:dyDescent="0.3">
      <c r="A67" s="9" t="s">
        <v>112</v>
      </c>
      <c r="B67" s="12" t="s">
        <v>24</v>
      </c>
      <c r="C67" s="13">
        <v>175408150</v>
      </c>
      <c r="D67" s="13">
        <v>175347938.22999999</v>
      </c>
      <c r="E67" s="13">
        <v>171945681.71000001</v>
      </c>
      <c r="F67" s="7">
        <f t="shared" si="1"/>
        <v>98.026050505635013</v>
      </c>
      <c r="G67" s="7">
        <f t="shared" si="2"/>
        <v>98.059711135275904</v>
      </c>
      <c r="H67" s="18"/>
      <c r="I67" s="18"/>
    </row>
    <row r="68" spans="1:9" s="8" customFormat="1" ht="21.6" customHeight="1" x14ac:dyDescent="0.3">
      <c r="A68" s="9" t="s">
        <v>127</v>
      </c>
      <c r="B68" s="12" t="s">
        <v>44</v>
      </c>
      <c r="C68" s="13">
        <v>2205270638.77</v>
      </c>
      <c r="D68" s="13">
        <v>2321993882.8200002</v>
      </c>
      <c r="E68" s="13">
        <v>2316528303.0500002</v>
      </c>
      <c r="F68" s="7">
        <f t="shared" si="1"/>
        <v>105.04507983392256</v>
      </c>
      <c r="G68" s="7">
        <f t="shared" si="2"/>
        <v>99.764616960861147</v>
      </c>
      <c r="H68" s="18"/>
      <c r="I68" s="18"/>
    </row>
    <row r="69" spans="1:9" ht="21.6" customHeight="1" x14ac:dyDescent="0.3">
      <c r="A69" s="9" t="s">
        <v>68</v>
      </c>
      <c r="B69" s="12" t="s">
        <v>62</v>
      </c>
      <c r="C69" s="13">
        <v>11303353405.23</v>
      </c>
      <c r="D69" s="13">
        <v>11920469752.85</v>
      </c>
      <c r="E69" s="13">
        <v>11660700006.5</v>
      </c>
      <c r="F69" s="7">
        <f t="shared" si="1"/>
        <v>103.16142111512374</v>
      </c>
      <c r="G69" s="7">
        <f t="shared" si="2"/>
        <v>97.820809483721121</v>
      </c>
      <c r="H69" s="18"/>
      <c r="I69" s="18"/>
    </row>
    <row r="70" spans="1:9" ht="131.4" customHeight="1" x14ac:dyDescent="0.3">
      <c r="A70" s="9" t="s">
        <v>82</v>
      </c>
      <c r="B70" s="12" t="s">
        <v>75</v>
      </c>
      <c r="C70" s="13">
        <v>4329780409.9300003</v>
      </c>
      <c r="D70" s="13">
        <v>4583675471.5699997</v>
      </c>
      <c r="E70" s="13">
        <v>4114214745.5300002</v>
      </c>
      <c r="F70" s="7">
        <f t="shared" si="1"/>
        <v>95.021325702670339</v>
      </c>
      <c r="G70" s="7">
        <f t="shared" si="2"/>
        <v>89.757985072202331</v>
      </c>
      <c r="H70" s="18"/>
      <c r="I70" s="20" t="s">
        <v>220</v>
      </c>
    </row>
    <row r="71" spans="1:9" ht="84.6" customHeight="1" x14ac:dyDescent="0.3">
      <c r="A71" s="9" t="s">
        <v>116</v>
      </c>
      <c r="B71" s="12" t="s">
        <v>106</v>
      </c>
      <c r="C71" s="13">
        <v>660851870.23000002</v>
      </c>
      <c r="D71" s="13">
        <v>804161931.82000005</v>
      </c>
      <c r="E71" s="13">
        <v>731925346.15999997</v>
      </c>
      <c r="F71" s="7">
        <f t="shared" si="1"/>
        <v>110.75482708481461</v>
      </c>
      <c r="G71" s="7">
        <f t="shared" si="2"/>
        <v>91.017159255908524</v>
      </c>
      <c r="H71" s="20" t="s">
        <v>221</v>
      </c>
      <c r="I71" s="20"/>
    </row>
    <row r="72" spans="1:9" ht="19.5" customHeight="1" x14ac:dyDescent="0.3">
      <c r="A72" s="10" t="s">
        <v>42</v>
      </c>
      <c r="B72" s="11" t="s">
        <v>133</v>
      </c>
      <c r="C72" s="5">
        <f>C73+C74+C75+C76</f>
        <v>2096528575.7000003</v>
      </c>
      <c r="D72" s="5">
        <f>D73+D74+D75+D76</f>
        <v>1869361108.1800001</v>
      </c>
      <c r="E72" s="5">
        <f>E73+E74+E75+E76</f>
        <v>1729231845.4400001</v>
      </c>
      <c r="F72" s="6">
        <f t="shared" si="1"/>
        <v>82.480719103131463</v>
      </c>
      <c r="G72" s="6">
        <f t="shared" si="2"/>
        <v>92.503895468520298</v>
      </c>
      <c r="H72" s="9"/>
      <c r="I72" s="19"/>
    </row>
    <row r="73" spans="1:9" s="1" customFormat="1" ht="67.8" customHeight="1" x14ac:dyDescent="0.3">
      <c r="A73" s="9" t="s">
        <v>40</v>
      </c>
      <c r="B73" s="12" t="s">
        <v>1</v>
      </c>
      <c r="C73" s="13">
        <v>418512657.85000002</v>
      </c>
      <c r="D73" s="13">
        <v>479994412.88999999</v>
      </c>
      <c r="E73" s="13">
        <v>470048213.19999999</v>
      </c>
      <c r="F73" s="7">
        <f t="shared" si="1"/>
        <v>112.31397769777156</v>
      </c>
      <c r="G73" s="7">
        <f t="shared" si="2"/>
        <v>97.927850945156862</v>
      </c>
      <c r="H73" s="21" t="s">
        <v>222</v>
      </c>
      <c r="I73" s="18"/>
    </row>
    <row r="74" spans="1:9" s="8" customFormat="1" ht="93.6" x14ac:dyDescent="0.3">
      <c r="A74" s="9" t="s">
        <v>115</v>
      </c>
      <c r="B74" s="12" t="s">
        <v>15</v>
      </c>
      <c r="C74" s="13">
        <v>1079941991.7</v>
      </c>
      <c r="D74" s="13">
        <v>545351272.95000005</v>
      </c>
      <c r="E74" s="13">
        <v>473333883.38999999</v>
      </c>
      <c r="F74" s="7">
        <f t="shared" si="1"/>
        <v>43.829565571841258</v>
      </c>
      <c r="G74" s="7">
        <f t="shared" si="2"/>
        <v>86.794311642396607</v>
      </c>
      <c r="H74" s="19" t="s">
        <v>224</v>
      </c>
      <c r="I74" s="19" t="s">
        <v>223</v>
      </c>
    </row>
    <row r="75" spans="1:9" ht="140.4" x14ac:dyDescent="0.3">
      <c r="A75" s="9" t="s">
        <v>33</v>
      </c>
      <c r="B75" s="12" t="s">
        <v>28</v>
      </c>
      <c r="C75" s="13">
        <v>572854584.14999998</v>
      </c>
      <c r="D75" s="13">
        <v>817019430.34000003</v>
      </c>
      <c r="E75" s="13">
        <v>759132257.92999995</v>
      </c>
      <c r="F75" s="7">
        <f t="shared" si="1"/>
        <v>132.51744490382288</v>
      </c>
      <c r="G75" s="7">
        <f t="shared" si="2"/>
        <v>92.914835282936849</v>
      </c>
      <c r="H75" s="20" t="s">
        <v>226</v>
      </c>
      <c r="I75" s="19" t="s">
        <v>225</v>
      </c>
    </row>
    <row r="76" spans="1:9" ht="62.4" x14ac:dyDescent="0.3">
      <c r="A76" s="9" t="s">
        <v>143</v>
      </c>
      <c r="B76" s="12" t="s">
        <v>65</v>
      </c>
      <c r="C76" s="13">
        <v>25219342</v>
      </c>
      <c r="D76" s="13">
        <v>26995992</v>
      </c>
      <c r="E76" s="13">
        <v>26717490.920000002</v>
      </c>
      <c r="F76" s="7">
        <f t="shared" si="1"/>
        <v>105.94047584588053</v>
      </c>
      <c r="G76" s="7">
        <f t="shared" si="2"/>
        <v>98.968361377496336</v>
      </c>
      <c r="H76" s="19" t="s">
        <v>168</v>
      </c>
      <c r="I76" s="18"/>
    </row>
    <row r="77" spans="1:9" ht="31.2" x14ac:dyDescent="0.3">
      <c r="A77" s="10" t="s">
        <v>102</v>
      </c>
      <c r="B77" s="11" t="s">
        <v>107</v>
      </c>
      <c r="C77" s="5">
        <f>C78+C79+C80</f>
        <v>191884741</v>
      </c>
      <c r="D77" s="5">
        <f>D78+D79+D80</f>
        <v>203172395.53</v>
      </c>
      <c r="E77" s="5">
        <f>E78+E79+E80</f>
        <v>203031014.81</v>
      </c>
      <c r="F77" s="6">
        <f t="shared" ref="F77:F87" si="6">E77/C77*100</f>
        <v>105.80883803053418</v>
      </c>
      <c r="G77" s="6">
        <f t="shared" ref="G77:G87" si="7">E77/D77*100</f>
        <v>99.93041342076458</v>
      </c>
      <c r="H77" s="9"/>
      <c r="I77" s="19"/>
    </row>
    <row r="78" spans="1:9" s="1" customFormat="1" ht="23.4" customHeight="1" x14ac:dyDescent="0.3">
      <c r="A78" s="9" t="s">
        <v>123</v>
      </c>
      <c r="B78" s="12" t="s">
        <v>119</v>
      </c>
      <c r="C78" s="13">
        <v>56213877</v>
      </c>
      <c r="D78" s="13">
        <v>56213877</v>
      </c>
      <c r="E78" s="13">
        <v>56213877</v>
      </c>
      <c r="F78" s="7">
        <f t="shared" si="6"/>
        <v>100</v>
      </c>
      <c r="G78" s="7">
        <f t="shared" si="7"/>
        <v>100</v>
      </c>
      <c r="H78" s="18"/>
      <c r="I78" s="18"/>
    </row>
    <row r="79" spans="1:9" s="8" customFormat="1" ht="62.4" x14ac:dyDescent="0.3">
      <c r="A79" s="9" t="s">
        <v>142</v>
      </c>
      <c r="B79" s="12" t="s">
        <v>136</v>
      </c>
      <c r="C79" s="13">
        <v>91426825</v>
      </c>
      <c r="D79" s="13">
        <v>98613014</v>
      </c>
      <c r="E79" s="13">
        <v>98613014</v>
      </c>
      <c r="F79" s="7">
        <f t="shared" si="6"/>
        <v>107.86004435787855</v>
      </c>
      <c r="G79" s="7">
        <f t="shared" si="7"/>
        <v>100</v>
      </c>
      <c r="H79" s="21" t="s">
        <v>156</v>
      </c>
      <c r="I79" s="18"/>
    </row>
    <row r="80" spans="1:9" ht="62.4" x14ac:dyDescent="0.3">
      <c r="A80" s="9" t="s">
        <v>90</v>
      </c>
      <c r="B80" s="12" t="s">
        <v>20</v>
      </c>
      <c r="C80" s="13">
        <v>44244039</v>
      </c>
      <c r="D80" s="13">
        <v>48345504.530000001</v>
      </c>
      <c r="E80" s="13">
        <v>48204123.810000002</v>
      </c>
      <c r="F80" s="7">
        <f t="shared" si="6"/>
        <v>108.95054994866089</v>
      </c>
      <c r="G80" s="7">
        <f t="shared" si="7"/>
        <v>99.707561806677873</v>
      </c>
      <c r="H80" s="19" t="s">
        <v>168</v>
      </c>
      <c r="I80" s="18"/>
    </row>
    <row r="81" spans="1:9" ht="46.8" x14ac:dyDescent="0.3">
      <c r="A81" s="10" t="s">
        <v>7</v>
      </c>
      <c r="B81" s="11" t="s">
        <v>74</v>
      </c>
      <c r="C81" s="5">
        <f>C82</f>
        <v>121638138.09</v>
      </c>
      <c r="D81" s="5">
        <f>D82</f>
        <v>121638138.09</v>
      </c>
      <c r="E81" s="5">
        <f>E82</f>
        <v>95473345.870000005</v>
      </c>
      <c r="F81" s="6">
        <f t="shared" si="6"/>
        <v>78.489647547350089</v>
      </c>
      <c r="G81" s="6">
        <f t="shared" si="7"/>
        <v>78.489647547350089</v>
      </c>
      <c r="H81" s="9"/>
      <c r="I81" s="19"/>
    </row>
    <row r="82" spans="1:9" s="1" customFormat="1" ht="31.2" x14ac:dyDescent="0.3">
      <c r="A82" s="9" t="s">
        <v>32</v>
      </c>
      <c r="B82" s="12" t="s">
        <v>94</v>
      </c>
      <c r="C82" s="13">
        <v>121638138.09</v>
      </c>
      <c r="D82" s="13">
        <v>121638138.09</v>
      </c>
      <c r="E82" s="13">
        <v>95473345.870000005</v>
      </c>
      <c r="F82" s="7">
        <f t="shared" si="6"/>
        <v>78.489647547350089</v>
      </c>
      <c r="G82" s="7">
        <f t="shared" si="7"/>
        <v>78.489647547350089</v>
      </c>
      <c r="H82" s="19" t="s">
        <v>153</v>
      </c>
      <c r="I82" s="19" t="s">
        <v>153</v>
      </c>
    </row>
    <row r="83" spans="1:9" s="8" customFormat="1" ht="62.4" x14ac:dyDescent="0.3">
      <c r="A83" s="10" t="s">
        <v>149</v>
      </c>
      <c r="B83" s="11" t="s">
        <v>52</v>
      </c>
      <c r="C83" s="5">
        <f>C84+C85+C86</f>
        <v>3864474300</v>
      </c>
      <c r="D83" s="5">
        <f>D84+D85+D86</f>
        <v>4219604033.4899998</v>
      </c>
      <c r="E83" s="5">
        <f>E84+E85+E86</f>
        <v>4213652629.6499996</v>
      </c>
      <c r="F83" s="6">
        <f t="shared" si="6"/>
        <v>109.03559714836244</v>
      </c>
      <c r="G83" s="6">
        <f t="shared" si="7"/>
        <v>99.858958238906652</v>
      </c>
      <c r="H83" s="9"/>
      <c r="I83" s="19"/>
    </row>
    <row r="84" spans="1:9" s="1" customFormat="1" ht="62.4" x14ac:dyDescent="0.3">
      <c r="A84" s="9" t="s">
        <v>121</v>
      </c>
      <c r="B84" s="12" t="s">
        <v>64</v>
      </c>
      <c r="C84" s="13">
        <v>2725936000</v>
      </c>
      <c r="D84" s="13">
        <v>2725936000</v>
      </c>
      <c r="E84" s="13">
        <v>2725936000</v>
      </c>
      <c r="F84" s="7">
        <f t="shared" si="6"/>
        <v>100</v>
      </c>
      <c r="G84" s="7">
        <f t="shared" si="7"/>
        <v>100</v>
      </c>
      <c r="H84" s="18"/>
      <c r="I84" s="18"/>
    </row>
    <row r="85" spans="1:9" s="8" customFormat="1" ht="109.2" x14ac:dyDescent="0.3">
      <c r="A85" s="9" t="s">
        <v>92</v>
      </c>
      <c r="B85" s="12" t="s">
        <v>78</v>
      </c>
      <c r="C85" s="13">
        <v>954482000</v>
      </c>
      <c r="D85" s="13">
        <v>1239611733.49</v>
      </c>
      <c r="E85" s="13">
        <v>1239611733.49</v>
      </c>
      <c r="F85" s="7">
        <f t="shared" si="6"/>
        <v>129.87271980927875</v>
      </c>
      <c r="G85" s="7">
        <f t="shared" si="7"/>
        <v>100</v>
      </c>
      <c r="H85" s="23" t="s">
        <v>227</v>
      </c>
      <c r="I85" s="18"/>
    </row>
    <row r="86" spans="1:9" ht="124.8" x14ac:dyDescent="0.3">
      <c r="A86" s="9" t="s">
        <v>86</v>
      </c>
      <c r="B86" s="12" t="s">
        <v>98</v>
      </c>
      <c r="C86" s="13">
        <v>184056300</v>
      </c>
      <c r="D86" s="13">
        <v>254056300</v>
      </c>
      <c r="E86" s="13">
        <v>248104896.16</v>
      </c>
      <c r="F86" s="7">
        <f t="shared" si="6"/>
        <v>134.79837210679557</v>
      </c>
      <c r="G86" s="7">
        <f t="shared" si="7"/>
        <v>97.657446857251713</v>
      </c>
      <c r="H86" s="33" t="s">
        <v>228</v>
      </c>
      <c r="I86" s="18"/>
    </row>
    <row r="87" spans="1:9" s="1" customFormat="1" ht="21.75" customHeight="1" x14ac:dyDescent="0.3">
      <c r="A87" s="41" t="s">
        <v>146</v>
      </c>
      <c r="B87" s="42"/>
      <c r="C87" s="16">
        <f>C7+C16+C20+C25+C38+C43+C48+C56+C59+C66+C72+C77+C81+C83</f>
        <v>85464509432.779984</v>
      </c>
      <c r="D87" s="16">
        <f>D7+D16+D20+D25+D38+D43+D48+D56+D59+D66+D72+D77+D81+D83</f>
        <v>108230768924.99001</v>
      </c>
      <c r="E87" s="16">
        <f>E7+E16+E20+E25+E38+E43+E48+E56+E59+E66+E72+E77+E81+E83</f>
        <v>98444366125.569992</v>
      </c>
      <c r="F87" s="17">
        <f t="shared" si="6"/>
        <v>115.18742315252976</v>
      </c>
      <c r="G87" s="17">
        <f t="shared" si="7"/>
        <v>90.957836762480611</v>
      </c>
      <c r="H87" s="9"/>
      <c r="I87" s="19"/>
    </row>
  </sheetData>
  <mergeCells count="24">
    <mergeCell ref="G28:G29"/>
    <mergeCell ref="H28:H29"/>
    <mergeCell ref="I28:I29"/>
    <mergeCell ref="I4:I6"/>
    <mergeCell ref="A2:I2"/>
    <mergeCell ref="F3:I3"/>
    <mergeCell ref="A87:B87"/>
    <mergeCell ref="A4:A6"/>
    <mergeCell ref="B4:B6"/>
    <mergeCell ref="H4:H6"/>
    <mergeCell ref="F4:G4"/>
    <mergeCell ref="F5:F6"/>
    <mergeCell ref="G5:G6"/>
    <mergeCell ref="A28:A29"/>
    <mergeCell ref="B28:B29"/>
    <mergeCell ref="C28:C29"/>
    <mergeCell ref="D28:D29"/>
    <mergeCell ref="E28:E29"/>
    <mergeCell ref="F28:F29"/>
    <mergeCell ref="A1:E1"/>
    <mergeCell ref="D3:E3"/>
    <mergeCell ref="D4:D6"/>
    <mergeCell ref="E4:E6"/>
    <mergeCell ref="C4:C6"/>
  </mergeCells>
  <pageMargins left="0.23622047244094491" right="0.31496062992125984" top="0.32" bottom="0.39370078740157483" header="0.15748031496062992" footer="0.31496062992125984"/>
  <pageSetup paperSize="9" scale="63" fitToHeight="0" orientation="landscape" errors="blank"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Расходы</vt:lpstr>
      <vt:lpstr>Расходы!Заголовки_для_печати</vt:lpstr>
      <vt:lpstr>Расходы!Область_печати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Давыдова</cp:lastModifiedBy>
  <cp:lastPrinted>2024-05-24T07:47:04Z</cp:lastPrinted>
  <dcterms:created xsi:type="dcterms:W3CDTF">2017-05-03T15:49:45Z</dcterms:created>
  <dcterms:modified xsi:type="dcterms:W3CDTF">2024-05-24T13:01:33Z</dcterms:modified>
</cp:coreProperties>
</file>