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" yWindow="468" windowWidth="15768" windowHeight="12372"/>
  </bookViews>
  <sheets>
    <sheet name="приложение" sheetId="5" r:id="rId1"/>
  </sheets>
  <definedNames>
    <definedName name="_xlnm._FilterDatabase" localSheetId="0" hidden="1">приложение!$A$3:$F$57</definedName>
    <definedName name="_xlnm.Print_Titles" localSheetId="0">приложение!$3:$3</definedName>
    <definedName name="_xlnm.Print_Area" localSheetId="0">приложение!$A$1:$I$58</definedName>
  </definedNames>
  <calcPr calcId="145621" iterate="1"/>
</workbook>
</file>

<file path=xl/calcChain.xml><?xml version="1.0" encoding="utf-8"?>
<calcChain xmlns="http://schemas.openxmlformats.org/spreadsheetml/2006/main">
  <c r="F28" i="5" l="1"/>
  <c r="E25" i="5" l="1"/>
  <c r="E46" i="5"/>
  <c r="D46" i="5"/>
  <c r="G54" i="5"/>
  <c r="D12" i="5"/>
  <c r="E12" i="5"/>
  <c r="C12" i="5"/>
  <c r="C25" i="5"/>
  <c r="G53" i="5" l="1"/>
  <c r="D25" i="5"/>
  <c r="G28" i="5"/>
  <c r="F27" i="5"/>
  <c r="F9" i="5" l="1"/>
  <c r="G9" i="5"/>
  <c r="F11" i="5"/>
  <c r="G11" i="5"/>
  <c r="F13" i="5"/>
  <c r="G13" i="5"/>
  <c r="F14" i="5"/>
  <c r="G14" i="5"/>
  <c r="F16" i="5"/>
  <c r="G16" i="5"/>
  <c r="F17" i="5"/>
  <c r="G17" i="5"/>
  <c r="F18" i="5"/>
  <c r="G18" i="5"/>
  <c r="F20" i="5"/>
  <c r="G20" i="5"/>
  <c r="F21" i="5"/>
  <c r="G21" i="5"/>
  <c r="F22" i="5"/>
  <c r="G22" i="5"/>
  <c r="F26" i="5"/>
  <c r="G26" i="5"/>
  <c r="G27" i="5"/>
  <c r="F29" i="5"/>
  <c r="G29" i="5"/>
  <c r="F31" i="5"/>
  <c r="G31" i="5"/>
  <c r="F32" i="5"/>
  <c r="G32" i="5"/>
  <c r="F34" i="5"/>
  <c r="G34" i="5"/>
  <c r="F35" i="5"/>
  <c r="G35" i="5"/>
  <c r="F36" i="5"/>
  <c r="G36" i="5"/>
  <c r="F38" i="5"/>
  <c r="G38" i="5"/>
  <c r="F39" i="5"/>
  <c r="G39" i="5"/>
  <c r="F41" i="5"/>
  <c r="G41" i="5"/>
  <c r="F42" i="5"/>
  <c r="G42" i="5"/>
  <c r="F43" i="5"/>
  <c r="G43" i="5"/>
  <c r="F44" i="5"/>
  <c r="G44" i="5"/>
  <c r="F48" i="5"/>
  <c r="G48" i="5"/>
  <c r="F49" i="5"/>
  <c r="G49" i="5"/>
  <c r="F50" i="5"/>
  <c r="G50" i="5"/>
  <c r="F51" i="5"/>
  <c r="G51" i="5"/>
  <c r="G52" i="5"/>
  <c r="G55" i="5"/>
  <c r="G56" i="5"/>
  <c r="G8" i="5"/>
  <c r="F8" i="5"/>
  <c r="G25" i="5" l="1"/>
  <c r="C47" i="5"/>
  <c r="C46" i="5" s="1"/>
  <c r="C40" i="5"/>
  <c r="C37" i="5"/>
  <c r="C33" i="5"/>
  <c r="F25" i="5"/>
  <c r="C19" i="5"/>
  <c r="C15" i="5"/>
  <c r="C10" i="5"/>
  <c r="C24" i="5" l="1"/>
  <c r="C7" i="5" l="1"/>
  <c r="C5" i="5" l="1"/>
  <c r="C6" i="5"/>
  <c r="C57" i="5" l="1"/>
  <c r="E10" i="5"/>
  <c r="F10" i="5" s="1"/>
  <c r="F12" i="5" l="1"/>
  <c r="D19" i="5"/>
  <c r="D33" i="5"/>
  <c r="E19" i="5"/>
  <c r="F19" i="5" s="1"/>
  <c r="D37" i="5"/>
  <c r="E33" i="5"/>
  <c r="F33" i="5" s="1"/>
  <c r="E40" i="5"/>
  <c r="F40" i="5" s="1"/>
  <c r="E15" i="5"/>
  <c r="F15" i="5" s="1"/>
  <c r="D15" i="5"/>
  <c r="E7" i="5"/>
  <c r="F7" i="5" s="1"/>
  <c r="D7" i="5"/>
  <c r="D10" i="5"/>
  <c r="G10" i="5" s="1"/>
  <c r="G33" i="5" l="1"/>
  <c r="G19" i="5"/>
  <c r="G15" i="5"/>
  <c r="G12" i="5"/>
  <c r="G7" i="5"/>
  <c r="D6" i="5"/>
  <c r="E6" i="5"/>
  <c r="F6" i="5" s="1"/>
  <c r="E37" i="5"/>
  <c r="F37" i="5" s="1"/>
  <c r="D47" i="5"/>
  <c r="E47" i="5"/>
  <c r="D40" i="5"/>
  <c r="G40" i="5" s="1"/>
  <c r="F47" i="5" l="1"/>
  <c r="G47" i="5"/>
  <c r="G46" i="5"/>
  <c r="G37" i="5"/>
  <c r="G6" i="5"/>
  <c r="F46" i="5"/>
  <c r="E24" i="5"/>
  <c r="F24" i="5" s="1"/>
  <c r="D24" i="5"/>
  <c r="E5" i="5"/>
  <c r="F5" i="5" s="1"/>
  <c r="D5" i="5"/>
  <c r="G24" i="5" l="1"/>
  <c r="D57" i="5"/>
  <c r="G5" i="5"/>
  <c r="E57" i="5"/>
  <c r="F57" i="5" s="1"/>
  <c r="G57" i="5" l="1"/>
</calcChain>
</file>

<file path=xl/sharedStrings.xml><?xml version="1.0" encoding="utf-8"?>
<sst xmlns="http://schemas.openxmlformats.org/spreadsheetml/2006/main" count="169" uniqueCount="156">
  <si>
    <t>Иные межбюджетные трансферты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</si>
  <si>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</si>
  <si>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</si>
  <si>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Безвозмездные поступления от государственных (муниципальных) организаций</t>
  </si>
  <si>
    <t>ИТОГО:</t>
  </si>
  <si>
    <t>Код бюджетной классификации Российской Федерации</t>
  </si>
  <si>
    <t>Наименование доходов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</si>
  <si>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</si>
  <si>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</si>
  <si>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</si>
  <si>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</si>
  <si>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</si>
  <si>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</si>
  <si>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</si>
  <si>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</si>
  <si>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Налог на имущество организаций</t>
  </si>
  <si>
    <t>Транспортный налог</t>
  </si>
  <si>
    <t>Налог на игорный бизнес</t>
  </si>
  <si>
    <t>НАЛОГИ, СБОРЫ И РЕГУЛЯРНЫЕ ПЛАТЕЖИ ЗА ПОЛЬЗОВАНИЕ ПРИРОДНЫМИ РЕСУРСАМИ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</si>
  <si>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</si>
  <si>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</si>
  <si>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</si>
  <si>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</si>
  <si>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</si>
  <si>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</si>
  <si>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</si>
  <si>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</si>
  <si>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ПЛАТЕЖИ ПРИ ПОЛЬЗОВАНИИ ПРИРОДНЫМИ РЕСУРСАМИ</t>
  </si>
  <si>
    <t>Плата за негативное воздействие на окружающую среду</t>
  </si>
  <si>
    <t>Платежи при пользовании недрами</t>
  </si>
  <si>
    <t>Плата за использование лесов</t>
  </si>
  <si>
    <t>ДОХОДЫ ОТ ОКАЗАНИЯ ПЛАТНЫХ УСЛУГ И КОМПЕНСАЦИИ ЗАТРАТ ГОСУДАРСТВА</t>
  </si>
  <si>
    <t>Доходы от оказания платных услуг (работ)</t>
  </si>
  <si>
    <t>Доходы от компенсации затрат государства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</si>
  <si>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</si>
  <si>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</si>
  <si>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продажи земельных участков, находящихся в государственной и муниципальной собственности</t>
  </si>
  <si>
    <t>АДМИНИСТРАТИВНЫЕ ПЛАТЕЖИ И СБОРЫ</t>
  </si>
  <si>
    <t>ШТРАФЫ, САНКЦИИ, ВОЗМЕЩЕНИЕ УЩЕРБА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</si>
  <si>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</si>
  <si>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</si>
  <si>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(межбюджетные субсидии)</t>
  </si>
  <si>
    <t>ВОЗВРАТ ОСТАТКОВ СУБСИДИЙ, СУБВЕНЦИЙ И ИНЫХ МЕЖБЮДЖЕТНЫХ ТРАНСФЕРТОВ, ИМЕЮЩИХ ЦЕЛЕВОЕ НАЗНАЧЕНИЕ, ПРОШЛЫХ ЛЕТ</t>
  </si>
  <si>
    <t>(в рублях)</t>
  </si>
  <si>
    <t>000 1 00 00000 00 0000 000</t>
  </si>
  <si>
    <t>000 1 01 00000 00 0000 000</t>
  </si>
  <si>
    <t>000 1 01 01000 00 0000 110</t>
  </si>
  <si>
    <t>000 1 01 02000 01 0000 110</t>
  </si>
  <si>
    <t>000 1 03 00000 00 0000 000</t>
  </si>
  <si>
    <t>000 1 05 00000 00 0000 000</t>
  </si>
  <si>
    <t>000 1 05 01000 00 0000 110</t>
  </si>
  <si>
    <t>000 1 06 00000 00 0000 000</t>
  </si>
  <si>
    <t>000 1 06 02000 02 0000 110</t>
  </si>
  <si>
    <t>000 1 06 04000 02 0000 110</t>
  </si>
  <si>
    <t>000 1 06 05000 02 0000 110</t>
  </si>
  <si>
    <t>000 1 07 00000 00 0000 000</t>
  </si>
  <si>
    <t>000 1 07 01000 01 0000 110</t>
  </si>
  <si>
    <t>000 1 07 04000 01 0000 110</t>
  </si>
  <si>
    <t>000 1 08 00000 00 0000 000</t>
  </si>
  <si>
    <t>000 1 11 00000 00 0000 000</t>
  </si>
  <si>
    <t>000 1 11 01000 00 0000 120</t>
  </si>
  <si>
    <t>000 1 11 05000 00 0000 120</t>
  </si>
  <si>
    <t>000 1 11 07000 00 0000 120</t>
  </si>
  <si>
    <t>000 1 11 09000 00 0000 120</t>
  </si>
  <si>
    <t>000 1 12 00000 00 0000 000</t>
  </si>
  <si>
    <t>000 1 12 01000 01 0000 120</t>
  </si>
  <si>
    <t>000 1 12 02000 00 0000 120</t>
  </si>
  <si>
    <t>000 1 12 04000 00 0000 120</t>
  </si>
  <si>
    <t>000 1 13 00000 00 0000 000</t>
  </si>
  <si>
    <t>000 1 13 01000 00 0000 130</t>
  </si>
  <si>
    <t>000 1 13 02000 00 0000 130</t>
  </si>
  <si>
    <t>000 1 14 00000 00 0000 000</t>
  </si>
  <si>
    <t>000 1 14 02000 00 0000 000</t>
  </si>
  <si>
    <t>000 1 14 06000 00 0000 430</t>
  </si>
  <si>
    <t>000 1 15 00000 00 0000 000</t>
  </si>
  <si>
    <t>000 1 16 00000 00 0000 000</t>
  </si>
  <si>
    <t>000 2 00 00000 00 0000 000</t>
  </si>
  <si>
    <t>000 2 02 00000 00 0000 000</t>
  </si>
  <si>
    <t>000 2 02 10000 00 0000 150</t>
  </si>
  <si>
    <t>000 2 02 20000 00 0000 150</t>
  </si>
  <si>
    <t>000 2 02 30000 00 0000 150</t>
  </si>
  <si>
    <t>000 2 02 40000 00 0000 150</t>
  </si>
  <si>
    <t>000 2 03 00000 00 0000 000</t>
  </si>
  <si>
    <t>000 2 19 00000 00 0000 000</t>
  </si>
  <si>
    <t>Акцизы по подакцизным товарам (продукции), производимым на территории Российской Федерации</t>
  </si>
  <si>
    <t xml:space="preserve"> 000 1 03 02000 01 0000 110</t>
  </si>
  <si>
    <t>ЗАДОЛЖЕННОСТЬ И ПЕРЕРАСЧЕТЫ ПО ОТМЕНЕННЫМ НАЛОГАМ, СБОРАМ И ИНЫМ ОБЯЗАТЕЛЬНЫМ ПЛАТЕЖАМ</t>
  </si>
  <si>
    <t xml:space="preserve"> 000 1 09 00000 00 0000 000</t>
  </si>
  <si>
    <t>ПРОЧИЕ НЕНАЛОГОВЫЕ ДОХОДЫ</t>
  </si>
  <si>
    <t xml:space="preserve"> 000 1 17 00000 00 0000 000</t>
  </si>
  <si>
    <t xml:space="preserve"> 000 2 18 00000 00 0000 000</t>
  </si>
  <si>
    <t>Налог на профессиональный доход</t>
  </si>
  <si>
    <t>000 1 05 06000 01 0000 110</t>
  </si>
  <si>
    <t>Налоговые доходы, в том числе:</t>
  </si>
  <si>
    <t>Неналоговые доходы, в том числе:</t>
  </si>
  <si>
    <t>Процент исполнения</t>
  </si>
  <si>
    <t>к первона- чально утвержден- ным ассигно- ваниям</t>
  </si>
  <si>
    <t>Причина отклонения между первоначально утвержденными показателями и их фактическими значениями (указываются причины, если отклонение 5 % и более как в большую, так и в меньшую сторону)</t>
  </si>
  <si>
    <t>Причина отклонения между уточненными плановыми показателями и их фактическими значениями (указываются причины, если отклонение 5 % и более как в большую, так и в меньшую сторону)</t>
  </si>
  <si>
    <t>к уточнен- ному плану</t>
  </si>
  <si>
    <t>000 1 11 02000 00 0000 120</t>
  </si>
  <si>
    <t>Доходы от размещения средств бюджетов</t>
  </si>
  <si>
    <t>Перевыполнение плана произошло за счет зачисления средств, полученных от размещения временно свободных средств единого казначейского счета в большем объеме</t>
  </si>
  <si>
    <t>000 1 11 03000 00 0000 120</t>
  </si>
  <si>
    <t>Проценты, полученные от предоставления бюджетных кредитов внутри страны</t>
  </si>
  <si>
    <t>000 2 04 00000 00 0000 000</t>
  </si>
  <si>
    <t>Безвозмездные поступления от негосударственных организаций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</si>
  <si>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</si>
  <si>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Увеличение поступлений обусловлено ростом налоговой базы по отдельным налогоплательщикам региона</t>
  </si>
  <si>
    <t>Увеличение поступлений обусловлено ростом объемов реализации подакцизных товаров</t>
  </si>
  <si>
    <t>Рост налоговой базы объясняется увеличением количества налогоплательщиков</t>
  </si>
  <si>
    <t>Рост налоговой базы объясняется реализацией земельных участков в большем объеме</t>
  </si>
  <si>
    <t>Рост налоговой базы связан с проведением контрольной работы органами власти всех уровней</t>
  </si>
  <si>
    <t>Увеличение дотаций связано с поступлением дотации на поддержку мер по обеспечению сбалансированности бюджетов</t>
  </si>
  <si>
    <t>В течение года уточняется количество получателей субвенций по социальным выплатам (в частности средства на оплату жилищно-коммунальных услуг отдельным категориям граждан)</t>
  </si>
  <si>
    <t>Сведения о фактических поступлениях доходов по видам доходов в сравнении с первоначально утвержденными (установленными) законом о бюджете значениями и с уточненными значениями с учетом внесенных изменений за 2023 год</t>
  </si>
  <si>
    <t>Первоначальный план на 2023 год
(закон от 12.12.2022 
№ 100-З)</t>
  </si>
  <si>
    <t>Уточненный план на 2023 год
(закон от 12.10.2023 
№ 79-З)</t>
  </si>
  <si>
    <t>Кассовое исполнение
за 2023 год</t>
  </si>
  <si>
    <t>000 2 07 00000 00 0000 000</t>
  </si>
  <si>
    <t>Прочие безвозмездные поступления</t>
  </si>
  <si>
    <t>000 1 11 05300 00 0000 120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</si>
  <si>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</si>
  <si>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Увеличение доходов связано с ростом фонда оплаты труда на 17 %, а также за счет добровольного уточнения налоговых обязательств налогоплательщиком в сфере игорного бизнеса</t>
  </si>
  <si>
    <t>Снижение поступлений за счет переплаты, образовавшейся за отчетные периоды до 01.01.2023, и ее возврата на счета ЕНС налогоплательщиков</t>
  </si>
  <si>
    <t>Снижение поступлений  в связи со снятием с учета объектов налогообложения</t>
  </si>
  <si>
    <t>Рост налоговой базы объясняется увеличением объемов и стоимости добытых полезных ископаемых</t>
  </si>
  <si>
    <t xml:space="preserve">Увеличение поступлений за счет количества выданных разрешений на охоту </t>
  </si>
  <si>
    <t>Перевыполнение плана объясняется погашением задолженности за предыдущие периоды в большем объеме</t>
  </si>
  <si>
    <t>Рост налоговой базы объясняется погашением задолженности за предыдущие периоды в большем объеме</t>
  </si>
  <si>
    <t>Перевыполнение плана за счет погашения задолженности по арендной плате за движимое имущество в результате проведенной претензионной работы</t>
  </si>
  <si>
    <t>Перевыполнение плана обусловлено ростом налоговой базы по отдельным налогоплательщикам региона</t>
  </si>
  <si>
    <t>Перевыполнение плана обусловлено ростом фонда оплаты труда (117 %), а также за счет добровольного уточнения налоговых обязательств налогоплательщиком в сфере игорного бизнеса</t>
  </si>
  <si>
    <t>Перевыполнение плана обусловлено ростом объемов реализации подакцизных товаров</t>
  </si>
  <si>
    <t>Перевыполнение плана за счет увеличения количества налогоплательщиков</t>
  </si>
  <si>
    <t>Перевыполнение плана за счет увеличения объемов и стоимости добытых полезных ископаемых</t>
  </si>
  <si>
    <t xml:space="preserve">Перевыполнение плана за счет увеличения количества выданных разрешений на охоту </t>
  </si>
  <si>
    <t>Перевыполнение плана за счет увеличения размера чистой прибыли, полученной предприятиями по итогам деятельности за 2022 год</t>
  </si>
  <si>
    <t>Перевыполнение плана за счет увеличения остатков средств на едином казначейском счете</t>
  </si>
  <si>
    <t>Перевыполнение плана за счет погашения задолженности за предыдущие периоды в большем объеме</t>
  </si>
  <si>
    <t>Перевыполнение плана за счет увеличения количества заявок на право пользования участками недр</t>
  </si>
  <si>
    <t xml:space="preserve">Невыполнение плановых назначений объясняется снижением заготовки и реализации древесины на приграничных территориях  </t>
  </si>
  <si>
    <t>Перевыполнение плана за счет поступления платы за предоставление сведений из государственного реестра недвижимости в большем объеме, чем планировалось</t>
  </si>
  <si>
    <t>Перевыполнение плана за счет возврата дебиторской задолженности прошлых лет по оказанным мерам поддержки (компенсационные выплаты, стипендии, выплаты гражданам, подвергшимся радиационному воздействию), субсидий малому и среднему предпринимательству, а также по результатам внеплановой проверки</t>
  </si>
  <si>
    <t>Перевыполнение плана за счет реализации материальных запасов и недвижимости в большем объеме</t>
  </si>
  <si>
    <t>Рост налоговой базы связан с реализацией материалььных запасов и объектов недвижимости в большем объеме</t>
  </si>
  <si>
    <t>Перевыполнение плана за счет реализации земельных участков в большем объеме</t>
  </si>
  <si>
    <t>Перевыполнение плана за счет административных платежей от выдачи дополинтельных лицензий на деятельность такси</t>
  </si>
  <si>
    <t>Перевыполнение плановых назначений за счет проведения контрольной работы органами власти всех уровней</t>
  </si>
  <si>
    <t>В течение года уточняются объемы средств по некоторым субсидиям, а также количество получателей субсидии назначаемой в случае рождения третьего ребенка или последующих детей до достижения ребенком возраста трех лет</t>
  </si>
  <si>
    <t>Перевыполнение плана объясняется поступлением межбюджетных трансфертов по финансовому обеспечению (возмещению) производителям зерновых культур части затрат на производство и реализацию зерновых культур, по возмещению части прямых понесенных затрат на создание и (или) модернизацию объектов агропромышленного комплекса,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</t>
  </si>
  <si>
    <t>Распределение иных межбюджетных трансфертов производится в течение финансового года (в частности, ассигнования за счет средств резервного фонда Правительства Российской Федерации)</t>
  </si>
  <si>
    <t>Перевыполнение плана объясняется поступлением прочих безвозмездных поступлений от "Фонда развития территорий"</t>
  </si>
  <si>
    <t>Рост поступлений объясняется поступлением прочих безвозмездных поступлений от "Фонда развития территорий"</t>
  </si>
  <si>
    <t>Безвозмездные поступления от негосударственных организаций в отчетном периоде не поступили</t>
  </si>
  <si>
    <t>Рост постплений по прочим безвозмездным поступлениям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</si>
</sst>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 Cyr"/>
    </font>
    <font>
      <sz val="8"/>
      <color rgb="FF000000"/>
      <name val="Arial"/>
      <family val="2"/>
      <charset val="204"/>
    </font>
    <font>
      <b/>
      <sz val="10"/>
      <color rgb="FF000000"/>
      <name val="Arial CY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000000"/>
      <name val="Arial"/>
    </font>
    <font>
      <b/>
      <i/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2"/>
      <color rgb="FF000000"/>
      <name val="Arial Cyr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</patternFill>
    </fill>
    <fill>
      <patternFill patternType="solid">
        <fgColor rgb="FFC0C0C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8">
    <xf numFmtId="0" fontId="0" fillId="0" borderId="0"/>
    <xf numFmtId="1" fontId="8" fillId="0" borderId="4">
      <alignment horizontal="center" vertical="top" shrinkToFit="1"/>
    </xf>
    <xf numFmtId="0" fontId="9" fillId="0" borderId="5">
      <alignment horizontal="left" wrapText="1" indent="2"/>
    </xf>
    <xf numFmtId="49" fontId="8" fillId="0" borderId="4">
      <alignment horizontal="left" vertical="top" wrapText="1"/>
    </xf>
    <xf numFmtId="4" fontId="8" fillId="0" borderId="4">
      <alignment horizontal="right" vertical="top" shrinkToFit="1"/>
    </xf>
    <xf numFmtId="49" fontId="9" fillId="0" borderId="4">
      <alignment horizontal="center"/>
    </xf>
    <xf numFmtId="4" fontId="10" fillId="2" borderId="4">
      <alignment horizontal="right" vertical="top" shrinkToFit="1"/>
    </xf>
    <xf numFmtId="0" fontId="7" fillId="0" borderId="0"/>
    <xf numFmtId="0" fontId="1" fillId="0" borderId="0"/>
    <xf numFmtId="0" fontId="2" fillId="0" borderId="0"/>
    <xf numFmtId="164" fontId="3" fillId="0" borderId="0" applyFont="0" applyFill="0" applyBorder="0" applyAlignment="0" applyProtection="0"/>
    <xf numFmtId="0" fontId="13" fillId="0" borderId="5">
      <alignment horizontal="left" wrapText="1" indent="2"/>
    </xf>
    <xf numFmtId="49" fontId="13" fillId="0" borderId="6">
      <alignment horizontal="center"/>
    </xf>
    <xf numFmtId="0" fontId="15" fillId="0" borderId="0"/>
    <xf numFmtId="0" fontId="8" fillId="0" borderId="0">
      <alignment horizontal="left" vertical="top" wrapText="1"/>
    </xf>
    <xf numFmtId="0" fontId="8" fillId="0" borderId="0"/>
    <xf numFmtId="0" fontId="16" fillId="0" borderId="0">
      <alignment horizontal="center" wrapText="1"/>
    </xf>
    <xf numFmtId="0" fontId="16" fillId="0" borderId="0">
      <alignment horizontal="center"/>
    </xf>
    <xf numFmtId="0" fontId="8" fillId="0" borderId="0">
      <alignment wrapText="1"/>
    </xf>
    <xf numFmtId="0" fontId="8" fillId="0" borderId="0">
      <alignment horizontal="right"/>
    </xf>
    <xf numFmtId="0" fontId="8" fillId="0" borderId="9">
      <alignment horizontal="center" vertical="center" wrapText="1"/>
    </xf>
    <xf numFmtId="0" fontId="8" fillId="0" borderId="4">
      <alignment horizontal="center" vertical="center" shrinkToFit="1"/>
    </xf>
    <xf numFmtId="0" fontId="8" fillId="0" borderId="4">
      <alignment horizontal="left" vertical="top" wrapText="1"/>
    </xf>
    <xf numFmtId="4" fontId="8" fillId="2" borderId="4">
      <alignment horizontal="right" vertical="top" shrinkToFit="1"/>
    </xf>
    <xf numFmtId="0" fontId="10" fillId="0" borderId="10">
      <alignment horizontal="left"/>
    </xf>
    <xf numFmtId="4" fontId="10" fillId="4" borderId="4">
      <alignment horizontal="right" vertical="top" shrinkToFit="1"/>
    </xf>
    <xf numFmtId="0" fontId="8" fillId="0" borderId="11"/>
    <xf numFmtId="0" fontId="8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8" fillId="0" borderId="0"/>
    <xf numFmtId="0" fontId="8" fillId="0" borderId="0"/>
    <xf numFmtId="0" fontId="8" fillId="5" borderId="0"/>
    <xf numFmtId="0" fontId="10" fillId="0" borderId="4">
      <alignment horizontal="left" vertical="top" wrapText="1"/>
    </xf>
    <xf numFmtId="0" fontId="8" fillId="5" borderId="0">
      <alignment horizontal="center"/>
    </xf>
    <xf numFmtId="4" fontId="8" fillId="0" borderId="4">
      <alignment horizontal="right" vertical="top" shrinkToFit="1"/>
    </xf>
    <xf numFmtId="4" fontId="8" fillId="0" borderId="0">
      <alignment horizontal="right" shrinkToFit="1"/>
    </xf>
  </cellStyleXfs>
  <cellXfs count="42">
    <xf numFmtId="0" fontId="0" fillId="0" borderId="0" xfId="0"/>
    <xf numFmtId="0" fontId="4" fillId="0" borderId="1" xfId="0" quotePrefix="1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4" fontId="4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Fill="1" applyAlignment="1">
      <alignment horizontal="left" vertical="top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11" fillId="0" borderId="1" xfId="2" applyNumberFormat="1" applyFont="1" applyFill="1" applyBorder="1" applyAlignment="1" applyProtection="1">
      <alignment horizontal="left" vertical="center" wrapText="1"/>
    </xf>
    <xf numFmtId="0" fontId="12" fillId="0" borderId="1" xfId="2" applyNumberFormat="1" applyFont="1" applyFill="1" applyBorder="1" applyAlignment="1" applyProtection="1">
      <alignment horizontal="left" vertical="center" wrapText="1"/>
    </xf>
    <xf numFmtId="165" fontId="4" fillId="0" borderId="1" xfId="0" applyNumberFormat="1" applyFont="1" applyFill="1" applyBorder="1" applyAlignment="1">
      <alignment horizontal="right" vertical="center" wrapText="1"/>
    </xf>
    <xf numFmtId="165" fontId="5" fillId="0" borderId="1" xfId="0" applyNumberFormat="1" applyFont="1" applyFill="1" applyBorder="1" applyAlignment="1">
      <alignment horizontal="right" vertical="center" wrapText="1"/>
    </xf>
    <xf numFmtId="0" fontId="5" fillId="0" borderId="1" xfId="0" quotePrefix="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4" fontId="5" fillId="0" borderId="7" xfId="0" applyNumberFormat="1" applyFont="1" applyFill="1" applyBorder="1" applyAlignment="1">
      <alignment horizontal="right" vertical="center" wrapText="1"/>
    </xf>
    <xf numFmtId="165" fontId="5" fillId="0" borderId="7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14" fillId="0" borderId="7" xfId="0" applyNumberFormat="1" applyFont="1" applyFill="1" applyBorder="1" applyAlignment="1">
      <alignment horizontal="right" vertical="center" wrapText="1"/>
    </xf>
    <xf numFmtId="4" fontId="14" fillId="0" borderId="1" xfId="0" applyNumberFormat="1" applyFont="1" applyFill="1" applyBorder="1" applyAlignment="1">
      <alignment horizontal="right" vertical="center" wrapText="1"/>
    </xf>
    <xf numFmtId="165" fontId="14" fillId="0" borderId="7" xfId="0" applyNumberFormat="1" applyFont="1" applyFill="1" applyBorder="1" applyAlignment="1">
      <alignment horizontal="right" vertical="center" wrapText="1"/>
    </xf>
    <xf numFmtId="165" fontId="14" fillId="0" borderId="1" xfId="0" applyNumberFormat="1" applyFont="1" applyFill="1" applyBorder="1" applyAlignment="1">
      <alignment horizontal="right" vertical="center" wrapText="1"/>
    </xf>
    <xf numFmtId="0" fontId="11" fillId="3" borderId="4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left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165" fontId="4" fillId="0" borderId="7" xfId="0" applyNumberFormat="1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11" fillId="3" borderId="0" xfId="0" applyNumberFormat="1" applyFont="1" applyFill="1" applyBorder="1" applyAlignment="1">
      <alignment horizontal="left" vertical="center" wrapText="1"/>
    </xf>
    <xf numFmtId="165" fontId="4" fillId="0" borderId="1" xfId="0" applyNumberFormat="1" applyFont="1" applyFill="1" applyBorder="1" applyAlignment="1">
      <alignment horizontal="left" vertical="center" wrapText="1"/>
    </xf>
    <xf numFmtId="0" fontId="11" fillId="3" borderId="1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4" fillId="0" borderId="2" xfId="0" quotePrefix="1" applyNumberFormat="1" applyFont="1" applyFill="1" applyBorder="1" applyAlignment="1">
      <alignment horizontal="center" vertical="center" wrapText="1"/>
    </xf>
    <xf numFmtId="0" fontId="14" fillId="0" borderId="3" xfId="0" quotePrefix="1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" fontId="4" fillId="0" borderId="8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</cellXfs>
  <cellStyles count="38">
    <cellStyle name="br" xfId="30"/>
    <cellStyle name="col" xfId="29"/>
    <cellStyle name="style0" xfId="31"/>
    <cellStyle name="td" xfId="32"/>
    <cellStyle name="tr" xfId="28"/>
    <cellStyle name="xl21" xfId="33"/>
    <cellStyle name="xl22" xfId="20"/>
    <cellStyle name="xl23" xfId="21"/>
    <cellStyle name="xl24" xfId="24"/>
    <cellStyle name="xl25" xfId="26"/>
    <cellStyle name="xl26" xfId="1"/>
    <cellStyle name="xl26 2" xfId="14"/>
    <cellStyle name="xl27" xfId="16"/>
    <cellStyle name="xl28" xfId="17"/>
    <cellStyle name="xl29" xfId="18"/>
    <cellStyle name="xl30" xfId="19"/>
    <cellStyle name="xl31" xfId="11"/>
    <cellStyle name="xl31 2" xfId="25"/>
    <cellStyle name="xl32" xfId="15"/>
    <cellStyle name="xl33" xfId="27"/>
    <cellStyle name="xl34" xfId="2"/>
    <cellStyle name="xl34 2" xfId="22"/>
    <cellStyle name="xl35" xfId="34"/>
    <cellStyle name="xl36" xfId="23"/>
    <cellStyle name="xl37" xfId="35"/>
    <cellStyle name="xl38" xfId="3"/>
    <cellStyle name="xl38 2" xfId="36"/>
    <cellStyle name="xl39" xfId="37"/>
    <cellStyle name="xl42" xfId="4"/>
    <cellStyle name="xl44" xfId="12"/>
    <cellStyle name="xl52" xfId="5"/>
    <cellStyle name="xl63" xfId="6"/>
    <cellStyle name="Обычный" xfId="0" builtinId="0"/>
    <cellStyle name="Обычный 2" xfId="7"/>
    <cellStyle name="Обычный 3" xfId="8"/>
    <cellStyle name="Обычный 4" xfId="13"/>
    <cellStyle name="Стиль 1" xfId="9"/>
    <cellStyle name="Финансовый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showGridLines="0" tabSelected="1" view="pageBreakPreview" topLeftCell="A51" zoomScaleNormal="70" zoomScaleSheetLayoutView="100" workbookViewId="0">
      <selection activeCell="I54" sqref="I54"/>
    </sheetView>
  </sheetViews>
  <sheetFormatPr defaultColWidth="9.109375" defaultRowHeight="15.6" outlineLevelCol="1" x14ac:dyDescent="0.3"/>
  <cols>
    <col min="1" max="1" width="27.88671875" style="3" customWidth="1"/>
    <col min="2" max="2" width="59.6640625" style="3" customWidth="1"/>
    <col min="3" max="3" width="18.33203125" style="3" customWidth="1"/>
    <col min="4" max="4" width="18.33203125" style="4" customWidth="1"/>
    <col min="5" max="5" width="19" style="3" customWidth="1" outlineLevel="1"/>
    <col min="6" max="6" width="13.77734375" style="3" customWidth="1" outlineLevel="1"/>
    <col min="7" max="7" width="10.5546875" style="3" customWidth="1"/>
    <col min="8" max="8" width="35.44140625" style="3" customWidth="1"/>
    <col min="9" max="9" width="35.5546875" style="3" customWidth="1"/>
    <col min="10" max="219" width="9.109375" style="3"/>
    <col min="220" max="221" width="12.33203125" style="3" customWidth="1"/>
    <col min="222" max="222" width="13.44140625" style="3" customWidth="1"/>
    <col min="223" max="223" width="59.109375" style="3" customWidth="1"/>
    <col min="224" max="224" width="18.109375" style="3" customWidth="1"/>
    <col min="225" max="225" width="32.109375" style="3" customWidth="1"/>
    <col min="226" max="226" width="86.6640625" style="3" customWidth="1"/>
    <col min="227" max="235" width="23.109375" style="3" customWidth="1"/>
    <col min="236" max="236" width="91.44140625" style="3" customWidth="1"/>
    <col min="237" max="242" width="19.109375" style="3" customWidth="1"/>
    <col min="243" max="16384" width="9.109375" style="3"/>
  </cols>
  <sheetData>
    <row r="1" spans="1:9" ht="52.8" customHeight="1" x14ac:dyDescent="0.3">
      <c r="A1" s="34" t="s">
        <v>115</v>
      </c>
      <c r="B1" s="34"/>
      <c r="C1" s="34"/>
      <c r="D1" s="34"/>
      <c r="E1" s="34"/>
      <c r="F1" s="34"/>
      <c r="G1" s="34"/>
      <c r="H1" s="34"/>
      <c r="I1" s="34"/>
    </row>
    <row r="2" spans="1:9" ht="17.25" customHeight="1" x14ac:dyDescent="0.3">
      <c r="A2" s="35" t="s">
        <v>43</v>
      </c>
      <c r="B2" s="35"/>
      <c r="C2" s="35"/>
      <c r="D2" s="35"/>
      <c r="E2" s="35"/>
      <c r="F2" s="35"/>
      <c r="G2" s="35"/>
      <c r="H2" s="35"/>
      <c r="I2" s="35"/>
    </row>
    <row r="3" spans="1:9" ht="21.6" customHeight="1" x14ac:dyDescent="0.3">
      <c r="A3" s="36" t="s">
        <v>5</v>
      </c>
      <c r="B3" s="36" t="s">
        <v>6</v>
      </c>
      <c r="C3" s="36" t="s">
        <v>116</v>
      </c>
      <c r="D3" s="38" t="s">
        <v>117</v>
      </c>
      <c r="E3" s="38" t="s">
        <v>118</v>
      </c>
      <c r="F3" s="40" t="s">
        <v>95</v>
      </c>
      <c r="G3" s="41"/>
      <c r="H3" s="38" t="s">
        <v>97</v>
      </c>
      <c r="I3" s="38" t="s">
        <v>98</v>
      </c>
    </row>
    <row r="4" spans="1:9" ht="81" customHeight="1" x14ac:dyDescent="0.3">
      <c r="A4" s="37"/>
      <c r="B4" s="37"/>
      <c r="C4" s="37"/>
      <c r="D4" s="39"/>
      <c r="E4" s="39"/>
      <c r="F4" s="24" t="s">
        <v>96</v>
      </c>
      <c r="G4" s="17" t="s">
        <v>99</v>
      </c>
      <c r="H4" s="39"/>
      <c r="I4" s="39"/>
    </row>
    <row r="5" spans="1:9" ht="18" customHeight="1" x14ac:dyDescent="0.3">
      <c r="A5" s="13" t="s">
        <v>44</v>
      </c>
      <c r="B5" s="14" t="s">
        <v>7</v>
      </c>
      <c r="C5" s="15">
        <f>C7+C10+C12+C15+C19+C22+C23+C25+C33+C37+C40+C43+C44+C45</f>
        <v>44561646432.779999</v>
      </c>
      <c r="D5" s="15">
        <f>D7+D10+D12+D15+D19+D22+D23+D25+D33+D37+D40+D43+D44+D45</f>
        <v>45968838432.779999</v>
      </c>
      <c r="E5" s="15">
        <f>E7+E10+E12+E15+E19+E22+E23+E25+E33+E37+E40+E43+E44+E45</f>
        <v>54340182232.699989</v>
      </c>
      <c r="F5" s="16">
        <f>E5/C5*100</f>
        <v>121.94383866554537</v>
      </c>
      <c r="G5" s="12">
        <f>E5/D5*100</f>
        <v>118.21091001061809</v>
      </c>
      <c r="H5" s="8"/>
      <c r="I5" s="23"/>
    </row>
    <row r="6" spans="1:9" ht="21" customHeight="1" x14ac:dyDescent="0.3">
      <c r="A6" s="32" t="s">
        <v>93</v>
      </c>
      <c r="B6" s="33"/>
      <c r="C6" s="18">
        <f>C7+C10+C12+C15+C19+C22+C23</f>
        <v>42651097100</v>
      </c>
      <c r="D6" s="18">
        <f>D7+D10+D12+D15+D19+D22+D23</f>
        <v>44058289100</v>
      </c>
      <c r="E6" s="18">
        <f>E7+E10+E12+E15+E19+E22+E23</f>
        <v>50986671556.889999</v>
      </c>
      <c r="F6" s="20">
        <f t="shared" ref="F6:F8" si="0">E6/C6*100</f>
        <v>119.54363433453156</v>
      </c>
      <c r="G6" s="21">
        <f t="shared" ref="G6:G8" si="1">E6/D6*100</f>
        <v>115.72549138520678</v>
      </c>
      <c r="H6" s="8"/>
      <c r="I6" s="23"/>
    </row>
    <row r="7" spans="1:9" x14ac:dyDescent="0.3">
      <c r="A7" s="13" t="s">
        <v>45</v>
      </c>
      <c r="B7" s="14" t="s">
        <v>8</v>
      </c>
      <c r="C7" s="7">
        <f>C8+C9</f>
        <v>25945660000</v>
      </c>
      <c r="D7" s="7">
        <f>D8+D9</f>
        <v>27352852000</v>
      </c>
      <c r="E7" s="7">
        <f>E8+E9</f>
        <v>33794435296.57</v>
      </c>
      <c r="F7" s="16">
        <f t="shared" si="0"/>
        <v>130.25082151145895</v>
      </c>
      <c r="G7" s="12">
        <f t="shared" si="1"/>
        <v>123.54995119547314</v>
      </c>
      <c r="H7" s="8"/>
      <c r="I7" s="23"/>
    </row>
    <row r="8" spans="1:9" ht="62.4" x14ac:dyDescent="0.3">
      <c r="A8" s="1" t="s">
        <v>46</v>
      </c>
      <c r="B8" s="2" t="s">
        <v>9</v>
      </c>
      <c r="C8" s="8">
        <v>10549071000</v>
      </c>
      <c r="D8" s="8">
        <v>11956263000</v>
      </c>
      <c r="E8" s="8">
        <v>15428538687.559999</v>
      </c>
      <c r="F8" s="25">
        <f t="shared" si="0"/>
        <v>146.25495162142715</v>
      </c>
      <c r="G8" s="11">
        <f t="shared" si="1"/>
        <v>129.04147966266717</v>
      </c>
      <c r="H8" s="23" t="s">
        <v>108</v>
      </c>
      <c r="I8" s="23" t="s">
        <v>131</v>
      </c>
    </row>
    <row r="9" spans="1:9" ht="109.2" x14ac:dyDescent="0.3">
      <c r="A9" s="1" t="s">
        <v>47</v>
      </c>
      <c r="B9" s="2" t="s">
        <v>10</v>
      </c>
      <c r="C9" s="8">
        <v>15396589000</v>
      </c>
      <c r="D9" s="8">
        <v>15396589000</v>
      </c>
      <c r="E9" s="8">
        <v>18365896609.009998</v>
      </c>
      <c r="F9" s="25">
        <f t="shared" ref="F9:F57" si="2">E9/C9*100</f>
        <v>119.28548985109624</v>
      </c>
      <c r="G9" s="11">
        <f t="shared" ref="G9:G57" si="3">E9/D9*100</f>
        <v>119.28548985109624</v>
      </c>
      <c r="H9" s="23" t="s">
        <v>123</v>
      </c>
      <c r="I9" s="23" t="s">
        <v>132</v>
      </c>
    </row>
    <row r="10" spans="1:9" ht="46.8" x14ac:dyDescent="0.3">
      <c r="A10" s="13" t="s">
        <v>48</v>
      </c>
      <c r="B10" s="14" t="s">
        <v>11</v>
      </c>
      <c r="C10" s="7">
        <f>C11</f>
        <v>6720530650</v>
      </c>
      <c r="D10" s="7">
        <f>D11</f>
        <v>6720530650</v>
      </c>
      <c r="E10" s="7">
        <f>E11</f>
        <v>7474628340.8599997</v>
      </c>
      <c r="F10" s="16">
        <f t="shared" si="2"/>
        <v>111.22080576866351</v>
      </c>
      <c r="G10" s="12">
        <f t="shared" si="3"/>
        <v>111.22080576866351</v>
      </c>
      <c r="H10" s="8"/>
      <c r="I10" s="23"/>
    </row>
    <row r="11" spans="1:9" ht="46.8" x14ac:dyDescent="0.3">
      <c r="A11" s="1" t="s">
        <v>85</v>
      </c>
      <c r="B11" s="9" t="s">
        <v>84</v>
      </c>
      <c r="C11" s="8">
        <v>6720530650</v>
      </c>
      <c r="D11" s="8">
        <v>6720530650</v>
      </c>
      <c r="E11" s="8">
        <v>7474628340.8599997</v>
      </c>
      <c r="F11" s="25">
        <f t="shared" si="2"/>
        <v>111.22080576866351</v>
      </c>
      <c r="G11" s="11">
        <f t="shared" si="3"/>
        <v>111.22080576866351</v>
      </c>
      <c r="H11" s="28" t="s">
        <v>109</v>
      </c>
      <c r="I11" s="28" t="s">
        <v>133</v>
      </c>
    </row>
    <row r="12" spans="1:9" x14ac:dyDescent="0.3">
      <c r="A12" s="13" t="s">
        <v>49</v>
      </c>
      <c r="B12" s="14" t="s">
        <v>12</v>
      </c>
      <c r="C12" s="7">
        <f>C13+C14</f>
        <v>4981450000</v>
      </c>
      <c r="D12" s="7">
        <f t="shared" ref="D12:E12" si="4">D13+D14</f>
        <v>4981450000</v>
      </c>
      <c r="E12" s="7">
        <f t="shared" si="4"/>
        <v>5171986477.8599997</v>
      </c>
      <c r="F12" s="16">
        <f t="shared" si="2"/>
        <v>103.82492001043873</v>
      </c>
      <c r="G12" s="12">
        <f t="shared" si="3"/>
        <v>103.82492001043873</v>
      </c>
      <c r="H12" s="8"/>
      <c r="I12" s="23"/>
    </row>
    <row r="13" spans="1:9" ht="31.2" x14ac:dyDescent="0.3">
      <c r="A13" s="1" t="s">
        <v>50</v>
      </c>
      <c r="B13" s="5" t="s">
        <v>13</v>
      </c>
      <c r="C13" s="8">
        <v>4906287000</v>
      </c>
      <c r="D13" s="8">
        <v>4906287000</v>
      </c>
      <c r="E13" s="8">
        <v>5030232522.3800001</v>
      </c>
      <c r="F13" s="25">
        <f t="shared" si="2"/>
        <v>102.52625911162556</v>
      </c>
      <c r="G13" s="11">
        <f t="shared" si="3"/>
        <v>102.52625911162556</v>
      </c>
      <c r="H13" s="22"/>
      <c r="I13" s="22"/>
    </row>
    <row r="14" spans="1:9" ht="46.8" x14ac:dyDescent="0.3">
      <c r="A14" s="1" t="s">
        <v>92</v>
      </c>
      <c r="B14" s="9" t="s">
        <v>91</v>
      </c>
      <c r="C14" s="8">
        <v>75163000</v>
      </c>
      <c r="D14" s="8">
        <v>75163000</v>
      </c>
      <c r="E14" s="8">
        <v>141753955.47999999</v>
      </c>
      <c r="F14" s="25">
        <f t="shared" si="2"/>
        <v>188.59539331852108</v>
      </c>
      <c r="G14" s="11">
        <f t="shared" si="3"/>
        <v>188.59539331852108</v>
      </c>
      <c r="H14" s="23" t="s">
        <v>110</v>
      </c>
      <c r="I14" s="28" t="s">
        <v>134</v>
      </c>
    </row>
    <row r="15" spans="1:9" x14ac:dyDescent="0.3">
      <c r="A15" s="13" t="s">
        <v>51</v>
      </c>
      <c r="B15" s="14" t="s">
        <v>14</v>
      </c>
      <c r="C15" s="7">
        <f>C16+C17+C18</f>
        <v>4831255000</v>
      </c>
      <c r="D15" s="7">
        <f>D16+D17+D18</f>
        <v>4831255000</v>
      </c>
      <c r="E15" s="7">
        <f>E16+E17+E18</f>
        <v>4369598706.3500004</v>
      </c>
      <c r="F15" s="16">
        <f t="shared" si="2"/>
        <v>90.444381560277819</v>
      </c>
      <c r="G15" s="12">
        <f t="shared" si="3"/>
        <v>90.444381560277819</v>
      </c>
      <c r="H15" s="8"/>
      <c r="I15" s="23"/>
    </row>
    <row r="16" spans="1:9" ht="78" x14ac:dyDescent="0.3">
      <c r="A16" s="1" t="s">
        <v>52</v>
      </c>
      <c r="B16" s="2" t="s">
        <v>15</v>
      </c>
      <c r="C16" s="8">
        <v>3660349000</v>
      </c>
      <c r="D16" s="8">
        <v>3660349000</v>
      </c>
      <c r="E16" s="8">
        <v>3218855092.5900002</v>
      </c>
      <c r="F16" s="25">
        <f t="shared" si="2"/>
        <v>87.938475063170202</v>
      </c>
      <c r="G16" s="11">
        <f t="shared" si="3"/>
        <v>87.938475063170202</v>
      </c>
      <c r="H16" s="28" t="s">
        <v>124</v>
      </c>
      <c r="I16" s="28" t="s">
        <v>124</v>
      </c>
    </row>
    <row r="17" spans="1:9" ht="20.399999999999999" customHeight="1" x14ac:dyDescent="0.3">
      <c r="A17" s="1" t="s">
        <v>53</v>
      </c>
      <c r="B17" s="2" t="s">
        <v>16</v>
      </c>
      <c r="C17" s="8">
        <v>1132121000</v>
      </c>
      <c r="D17" s="8">
        <v>1132121000</v>
      </c>
      <c r="E17" s="8">
        <v>1131793114.01</v>
      </c>
      <c r="F17" s="25">
        <f t="shared" si="2"/>
        <v>99.971037902309021</v>
      </c>
      <c r="G17" s="11">
        <f t="shared" si="3"/>
        <v>99.971037902309021</v>
      </c>
      <c r="H17" s="22"/>
      <c r="I17" s="22"/>
    </row>
    <row r="18" spans="1:9" ht="46.8" x14ac:dyDescent="0.3">
      <c r="A18" s="1" t="s">
        <v>54</v>
      </c>
      <c r="B18" s="2" t="s">
        <v>17</v>
      </c>
      <c r="C18" s="8">
        <v>38785000</v>
      </c>
      <c r="D18" s="8">
        <v>38785000</v>
      </c>
      <c r="E18" s="8">
        <v>18950499.75</v>
      </c>
      <c r="F18" s="25">
        <f t="shared" si="2"/>
        <v>48.860383524558465</v>
      </c>
      <c r="G18" s="11">
        <f t="shared" si="3"/>
        <v>48.860383524558465</v>
      </c>
      <c r="H18" s="28" t="s">
        <v>125</v>
      </c>
      <c r="I18" s="28" t="s">
        <v>125</v>
      </c>
    </row>
    <row r="19" spans="1:9" ht="31.2" x14ac:dyDescent="0.3">
      <c r="A19" s="13" t="s">
        <v>55</v>
      </c>
      <c r="B19" s="14" t="s">
        <v>18</v>
      </c>
      <c r="C19" s="7">
        <f>C20+C21</f>
        <v>30373000</v>
      </c>
      <c r="D19" s="7">
        <f>D20+D21</f>
        <v>30373000</v>
      </c>
      <c r="E19" s="7">
        <f>E20+E21</f>
        <v>36095576.25</v>
      </c>
      <c r="F19" s="16">
        <f t="shared" si="2"/>
        <v>118.84099776116945</v>
      </c>
      <c r="G19" s="12">
        <f t="shared" si="3"/>
        <v>118.84099776116945</v>
      </c>
      <c r="H19" s="8"/>
      <c r="I19" s="23"/>
    </row>
    <row r="20" spans="1:9" ht="46.8" x14ac:dyDescent="0.3">
      <c r="A20" s="1" t="s">
        <v>56</v>
      </c>
      <c r="B20" s="2" t="s">
        <v>19</v>
      </c>
      <c r="C20" s="8">
        <v>29978000</v>
      </c>
      <c r="D20" s="8">
        <v>29978000</v>
      </c>
      <c r="E20" s="8">
        <v>35077085.689999998</v>
      </c>
      <c r="F20" s="25">
        <f t="shared" si="2"/>
        <v>117.00942587897791</v>
      </c>
      <c r="G20" s="11">
        <f t="shared" si="3"/>
        <v>117.00942587897791</v>
      </c>
      <c r="H20" s="23" t="s">
        <v>126</v>
      </c>
      <c r="I20" s="28" t="s">
        <v>135</v>
      </c>
    </row>
    <row r="21" spans="1:9" ht="46.8" x14ac:dyDescent="0.3">
      <c r="A21" s="1" t="s">
        <v>57</v>
      </c>
      <c r="B21" s="2" t="s">
        <v>20</v>
      </c>
      <c r="C21" s="8">
        <v>395000</v>
      </c>
      <c r="D21" s="8">
        <v>395000</v>
      </c>
      <c r="E21" s="8">
        <v>1018490.56</v>
      </c>
      <c r="F21" s="25">
        <f t="shared" si="2"/>
        <v>257.84571139240506</v>
      </c>
      <c r="G21" s="11">
        <f t="shared" si="3"/>
        <v>257.84571139240506</v>
      </c>
      <c r="H21" s="26" t="s">
        <v>127</v>
      </c>
      <c r="I21" s="26" t="s">
        <v>136</v>
      </c>
    </row>
    <row r="22" spans="1:9" ht="23.4" customHeight="1" x14ac:dyDescent="0.3">
      <c r="A22" s="13" t="s">
        <v>58</v>
      </c>
      <c r="B22" s="14" t="s">
        <v>21</v>
      </c>
      <c r="C22" s="7">
        <v>141828450</v>
      </c>
      <c r="D22" s="7">
        <v>141828450</v>
      </c>
      <c r="E22" s="7">
        <v>139928036.72</v>
      </c>
      <c r="F22" s="16">
        <f t="shared" si="2"/>
        <v>98.660062011535771</v>
      </c>
      <c r="G22" s="12">
        <f t="shared" si="3"/>
        <v>98.660062011535771</v>
      </c>
      <c r="H22" s="22"/>
      <c r="I22" s="22"/>
    </row>
    <row r="23" spans="1:9" ht="46.8" x14ac:dyDescent="0.3">
      <c r="A23" s="13" t="s">
        <v>87</v>
      </c>
      <c r="B23" s="10" t="s">
        <v>86</v>
      </c>
      <c r="C23" s="7">
        <v>0</v>
      </c>
      <c r="D23" s="7">
        <v>0</v>
      </c>
      <c r="E23" s="7">
        <v>-877.72</v>
      </c>
      <c r="F23" s="25"/>
      <c r="G23" s="11"/>
      <c r="H23" s="8"/>
      <c r="I23" s="23"/>
    </row>
    <row r="24" spans="1:9" ht="21" customHeight="1" x14ac:dyDescent="0.3">
      <c r="A24" s="32" t="s">
        <v>94</v>
      </c>
      <c r="B24" s="33"/>
      <c r="C24" s="19">
        <f>C25+C33+C37+C40+C43+C44+C45</f>
        <v>1910549332.78</v>
      </c>
      <c r="D24" s="19">
        <f>D25+D33+D37+D40+D43+D44+D45</f>
        <v>1910549332.78</v>
      </c>
      <c r="E24" s="19">
        <f>E25+E33+E37+E40+E43+E44+E45</f>
        <v>3353510675.8099999</v>
      </c>
      <c r="F24" s="20">
        <f t="shared" si="2"/>
        <v>175.52599235584131</v>
      </c>
      <c r="G24" s="21">
        <f t="shared" si="3"/>
        <v>175.52599235584131</v>
      </c>
      <c r="H24" s="8"/>
      <c r="I24" s="23"/>
    </row>
    <row r="25" spans="1:9" ht="46.8" x14ac:dyDescent="0.3">
      <c r="A25" s="13" t="s">
        <v>59</v>
      </c>
      <c r="B25" s="14" t="s">
        <v>22</v>
      </c>
      <c r="C25" s="7">
        <f>C26+C27+C28+C29+C31+C32</f>
        <v>875743472.77999997</v>
      </c>
      <c r="D25" s="7">
        <f>D26+D27+D28+D29+D31+D32</f>
        <v>875743472.77999997</v>
      </c>
      <c r="E25" s="7">
        <f>E26+E27+E28+E29+E30+E31+E32</f>
        <v>2189525622.5900002</v>
      </c>
      <c r="F25" s="16">
        <f t="shared" si="2"/>
        <v>250.01906273300222</v>
      </c>
      <c r="G25" s="12">
        <f t="shared" si="3"/>
        <v>250.01906273300222</v>
      </c>
      <c r="H25" s="8"/>
      <c r="I25" s="23"/>
    </row>
    <row r="26" spans="1:9" ht="78" x14ac:dyDescent="0.3">
      <c r="A26" s="1" t="s">
        <v>60</v>
      </c>
      <c r="B26" s="2" t="s">
        <v>23</v>
      </c>
      <c r="C26" s="8">
        <v>5479000</v>
      </c>
      <c r="D26" s="8">
        <v>5479000</v>
      </c>
      <c r="E26" s="8">
        <v>24707491.920000002</v>
      </c>
      <c r="F26" s="25">
        <f t="shared" si="2"/>
        <v>450.94893082679323</v>
      </c>
      <c r="G26" s="11">
        <f t="shared" si="3"/>
        <v>450.94893082679323</v>
      </c>
      <c r="H26" s="26" t="s">
        <v>137</v>
      </c>
      <c r="I26" s="26" t="s">
        <v>137</v>
      </c>
    </row>
    <row r="27" spans="1:9" ht="93.6" x14ac:dyDescent="0.3">
      <c r="A27" s="1" t="s">
        <v>100</v>
      </c>
      <c r="B27" s="2" t="s">
        <v>101</v>
      </c>
      <c r="C27" s="8">
        <v>742383000</v>
      </c>
      <c r="D27" s="8">
        <v>742383000</v>
      </c>
      <c r="E27" s="8">
        <v>2018566501.8299999</v>
      </c>
      <c r="F27" s="25">
        <f t="shared" si="2"/>
        <v>271.9036537515002</v>
      </c>
      <c r="G27" s="11">
        <f t="shared" si="3"/>
        <v>271.9036537515002</v>
      </c>
      <c r="H27" s="23" t="s">
        <v>102</v>
      </c>
      <c r="I27" s="23" t="s">
        <v>138</v>
      </c>
    </row>
    <row r="28" spans="1:9" ht="31.2" x14ac:dyDescent="0.3">
      <c r="A28" s="1" t="s">
        <v>103</v>
      </c>
      <c r="B28" s="26" t="s">
        <v>104</v>
      </c>
      <c r="C28" s="8">
        <v>1513472.78</v>
      </c>
      <c r="D28" s="8">
        <v>1513472.78</v>
      </c>
      <c r="E28" s="8">
        <v>1513472.78</v>
      </c>
      <c r="F28" s="25">
        <f t="shared" si="2"/>
        <v>100</v>
      </c>
      <c r="G28" s="11">
        <f t="shared" si="3"/>
        <v>100</v>
      </c>
      <c r="H28" s="27"/>
      <c r="I28" s="29"/>
    </row>
    <row r="29" spans="1:9" ht="118.2" customHeight="1" x14ac:dyDescent="0.3">
      <c r="A29" s="1" t="s">
        <v>61</v>
      </c>
      <c r="B29" s="2" t="s">
        <v>24</v>
      </c>
      <c r="C29" s="8">
        <v>118874000</v>
      </c>
      <c r="D29" s="8">
        <v>118874000</v>
      </c>
      <c r="E29" s="8">
        <v>135714561.12</v>
      </c>
      <c r="F29" s="25">
        <f t="shared" si="2"/>
        <v>114.16673210289888</v>
      </c>
      <c r="G29" s="11">
        <f t="shared" si="3"/>
        <v>114.16673210289888</v>
      </c>
      <c r="H29" s="23" t="s">
        <v>129</v>
      </c>
      <c r="I29" s="23" t="s">
        <v>128</v>
      </c>
    </row>
    <row r="30" spans="1:9" ht="46.8" x14ac:dyDescent="0.3">
      <c r="A30" s="1" t="s">
        <v>121</v>
      </c>
      <c r="B30" s="26" t="s">
        <v>122</v>
      </c>
      <c r="C30" s="8">
        <v>0</v>
      </c>
      <c r="D30" s="8">
        <v>0</v>
      </c>
      <c r="E30" s="8">
        <v>1.1399999999999999</v>
      </c>
      <c r="F30" s="25"/>
      <c r="G30" s="11"/>
      <c r="H30" s="23"/>
      <c r="I30" s="23"/>
    </row>
    <row r="31" spans="1:9" ht="31.2" x14ac:dyDescent="0.3">
      <c r="A31" s="1" t="s">
        <v>62</v>
      </c>
      <c r="B31" s="2" t="s">
        <v>25</v>
      </c>
      <c r="C31" s="8">
        <v>6811000</v>
      </c>
      <c r="D31" s="8">
        <v>6811000</v>
      </c>
      <c r="E31" s="8">
        <v>6701250</v>
      </c>
      <c r="F31" s="25">
        <f t="shared" si="2"/>
        <v>98.388636029951542</v>
      </c>
      <c r="G31" s="11">
        <f t="shared" si="3"/>
        <v>98.388636029951542</v>
      </c>
      <c r="H31" s="29"/>
      <c r="I31" s="29"/>
    </row>
    <row r="32" spans="1:9" ht="93.6" x14ac:dyDescent="0.3">
      <c r="A32" s="1" t="s">
        <v>63</v>
      </c>
      <c r="B32" s="2" t="s">
        <v>26</v>
      </c>
      <c r="C32" s="8">
        <v>683000</v>
      </c>
      <c r="D32" s="8">
        <v>683000</v>
      </c>
      <c r="E32" s="8">
        <v>2322343.7999999998</v>
      </c>
      <c r="F32" s="25">
        <f t="shared" si="2"/>
        <v>340.02105417276715</v>
      </c>
      <c r="G32" s="11">
        <f t="shared" si="3"/>
        <v>340.02105417276715</v>
      </c>
      <c r="H32" s="23" t="s">
        <v>130</v>
      </c>
      <c r="I32" s="23" t="s">
        <v>130</v>
      </c>
    </row>
    <row r="33" spans="1:9" ht="31.2" x14ac:dyDescent="0.3">
      <c r="A33" s="13" t="s">
        <v>64</v>
      </c>
      <c r="B33" s="14" t="s">
        <v>27</v>
      </c>
      <c r="C33" s="7">
        <f>C34+C35+C36</f>
        <v>365124740</v>
      </c>
      <c r="D33" s="7">
        <f>D34+D35+D36</f>
        <v>365124740</v>
      </c>
      <c r="E33" s="7">
        <f>E34+E35+E36</f>
        <v>361884981.01999998</v>
      </c>
      <c r="F33" s="16">
        <f t="shared" si="2"/>
        <v>99.112698038484055</v>
      </c>
      <c r="G33" s="12">
        <f t="shared" si="3"/>
        <v>99.112698038484055</v>
      </c>
      <c r="H33" s="8"/>
      <c r="I33" s="23"/>
    </row>
    <row r="34" spans="1:9" ht="62.4" x14ac:dyDescent="0.3">
      <c r="A34" s="1" t="s">
        <v>65</v>
      </c>
      <c r="B34" s="2" t="s">
        <v>28</v>
      </c>
      <c r="C34" s="8">
        <v>14084740</v>
      </c>
      <c r="D34" s="8">
        <v>14084740</v>
      </c>
      <c r="E34" s="8">
        <v>24239058.280000001</v>
      </c>
      <c r="F34" s="25">
        <f t="shared" si="2"/>
        <v>172.09446734551011</v>
      </c>
      <c r="G34" s="11">
        <f t="shared" si="3"/>
        <v>172.09446734551011</v>
      </c>
      <c r="H34" s="23" t="s">
        <v>139</v>
      </c>
      <c r="I34" s="23" t="s">
        <v>139</v>
      </c>
    </row>
    <row r="35" spans="1:9" ht="46.8" x14ac:dyDescent="0.3">
      <c r="A35" s="1" t="s">
        <v>66</v>
      </c>
      <c r="B35" s="2" t="s">
        <v>29</v>
      </c>
      <c r="C35" s="8">
        <v>2610000</v>
      </c>
      <c r="D35" s="8">
        <v>2610000</v>
      </c>
      <c r="E35" s="8">
        <v>12394964.609999999</v>
      </c>
      <c r="F35" s="25">
        <f t="shared" si="2"/>
        <v>474.90285862068964</v>
      </c>
      <c r="G35" s="11">
        <f t="shared" si="3"/>
        <v>474.90285862068964</v>
      </c>
      <c r="H35" s="23" t="s">
        <v>140</v>
      </c>
      <c r="I35" s="23" t="s">
        <v>140</v>
      </c>
    </row>
    <row r="36" spans="1:9" ht="78" x14ac:dyDescent="0.3">
      <c r="A36" s="1" t="s">
        <v>67</v>
      </c>
      <c r="B36" s="2" t="s">
        <v>30</v>
      </c>
      <c r="C36" s="8">
        <v>348430000</v>
      </c>
      <c r="D36" s="8">
        <v>348430000</v>
      </c>
      <c r="E36" s="8">
        <v>325250958.13</v>
      </c>
      <c r="F36" s="25">
        <f t="shared" si="2"/>
        <v>93.347575734006824</v>
      </c>
      <c r="G36" s="11">
        <f t="shared" si="3"/>
        <v>93.347575734006824</v>
      </c>
      <c r="H36" s="23" t="s">
        <v>141</v>
      </c>
      <c r="I36" s="23" t="s">
        <v>141</v>
      </c>
    </row>
    <row r="37" spans="1:9" ht="31.2" x14ac:dyDescent="0.3">
      <c r="A37" s="13" t="s">
        <v>68</v>
      </c>
      <c r="B37" s="14" t="s">
        <v>31</v>
      </c>
      <c r="C37" s="7">
        <f>C38+C39</f>
        <v>54452000</v>
      </c>
      <c r="D37" s="7">
        <f>D38+D39</f>
        <v>54452000</v>
      </c>
      <c r="E37" s="7">
        <f>E38+E39</f>
        <v>82269556.75999999</v>
      </c>
      <c r="F37" s="16">
        <f t="shared" si="2"/>
        <v>151.08638206126494</v>
      </c>
      <c r="G37" s="12">
        <f t="shared" si="3"/>
        <v>151.08638206126494</v>
      </c>
      <c r="H37" s="8"/>
      <c r="I37" s="23"/>
    </row>
    <row r="38" spans="1:9" ht="93.6" x14ac:dyDescent="0.3">
      <c r="A38" s="1" t="s">
        <v>69</v>
      </c>
      <c r="B38" s="2" t="s">
        <v>32</v>
      </c>
      <c r="C38" s="8">
        <v>8280000</v>
      </c>
      <c r="D38" s="8">
        <v>8280000</v>
      </c>
      <c r="E38" s="8">
        <v>9694711.5399999991</v>
      </c>
      <c r="F38" s="25">
        <f t="shared" si="2"/>
        <v>117.0858881642512</v>
      </c>
      <c r="G38" s="11">
        <f t="shared" si="3"/>
        <v>117.0858881642512</v>
      </c>
      <c r="H38" s="23" t="s">
        <v>142</v>
      </c>
      <c r="I38" s="23" t="s">
        <v>142</v>
      </c>
    </row>
    <row r="39" spans="1:9" ht="171.6" x14ac:dyDescent="0.3">
      <c r="A39" s="1" t="s">
        <v>70</v>
      </c>
      <c r="B39" s="2" t="s">
        <v>33</v>
      </c>
      <c r="C39" s="8">
        <v>46172000</v>
      </c>
      <c r="D39" s="8">
        <v>46172000</v>
      </c>
      <c r="E39" s="8">
        <v>72574845.219999999</v>
      </c>
      <c r="F39" s="25">
        <f t="shared" si="2"/>
        <v>157.18367239885646</v>
      </c>
      <c r="G39" s="11">
        <f t="shared" si="3"/>
        <v>157.18367239885646</v>
      </c>
      <c r="H39" s="23" t="s">
        <v>143</v>
      </c>
      <c r="I39" s="23" t="s">
        <v>143</v>
      </c>
    </row>
    <row r="40" spans="1:9" ht="31.2" x14ac:dyDescent="0.3">
      <c r="A40" s="13" t="s">
        <v>71</v>
      </c>
      <c r="B40" s="14" t="s">
        <v>34</v>
      </c>
      <c r="C40" s="7">
        <f>C41+C42</f>
        <v>6554000</v>
      </c>
      <c r="D40" s="7">
        <f>D41+D42</f>
        <v>6554000</v>
      </c>
      <c r="E40" s="7">
        <f>E41+E42</f>
        <v>17422972.27</v>
      </c>
      <c r="F40" s="16">
        <f t="shared" si="2"/>
        <v>265.83723329264569</v>
      </c>
      <c r="G40" s="12">
        <f t="shared" si="3"/>
        <v>265.83723329264569</v>
      </c>
      <c r="H40" s="8"/>
      <c r="I40" s="23"/>
    </row>
    <row r="41" spans="1:9" ht="93.6" x14ac:dyDescent="0.3">
      <c r="A41" s="1" t="s">
        <v>72</v>
      </c>
      <c r="B41" s="2" t="s">
        <v>35</v>
      </c>
      <c r="C41" s="8">
        <v>554000</v>
      </c>
      <c r="D41" s="8">
        <v>554000</v>
      </c>
      <c r="E41" s="8">
        <v>7760896.3099999996</v>
      </c>
      <c r="F41" s="25">
        <f t="shared" si="2"/>
        <v>1400.8838104693141</v>
      </c>
      <c r="G41" s="11">
        <f t="shared" si="3"/>
        <v>1400.8838104693141</v>
      </c>
      <c r="H41" s="23" t="s">
        <v>145</v>
      </c>
      <c r="I41" s="23" t="s">
        <v>144</v>
      </c>
    </row>
    <row r="42" spans="1:9" ht="46.8" x14ac:dyDescent="0.3">
      <c r="A42" s="1" t="s">
        <v>73</v>
      </c>
      <c r="B42" s="2" t="s">
        <v>36</v>
      </c>
      <c r="C42" s="8">
        <v>6000000</v>
      </c>
      <c r="D42" s="8">
        <v>6000000</v>
      </c>
      <c r="E42" s="8">
        <v>9662075.9600000009</v>
      </c>
      <c r="F42" s="25">
        <f t="shared" si="2"/>
        <v>161.03459933333335</v>
      </c>
      <c r="G42" s="11">
        <f t="shared" si="3"/>
        <v>161.03459933333335</v>
      </c>
      <c r="H42" s="23" t="s">
        <v>111</v>
      </c>
      <c r="I42" s="23" t="s">
        <v>146</v>
      </c>
    </row>
    <row r="43" spans="1:9" ht="62.4" x14ac:dyDescent="0.3">
      <c r="A43" s="13" t="s">
        <v>74</v>
      </c>
      <c r="B43" s="14" t="s">
        <v>37</v>
      </c>
      <c r="C43" s="7">
        <v>1044180</v>
      </c>
      <c r="D43" s="7">
        <v>1044180</v>
      </c>
      <c r="E43" s="7">
        <v>1650468.5</v>
      </c>
      <c r="F43" s="16">
        <f t="shared" si="2"/>
        <v>158.06360014556878</v>
      </c>
      <c r="G43" s="12">
        <f t="shared" si="3"/>
        <v>158.06360014556878</v>
      </c>
      <c r="H43" s="23" t="s">
        <v>147</v>
      </c>
      <c r="I43" s="23" t="s">
        <v>147</v>
      </c>
    </row>
    <row r="44" spans="1:9" ht="62.4" x14ac:dyDescent="0.3">
      <c r="A44" s="13" t="s">
        <v>75</v>
      </c>
      <c r="B44" s="14" t="s">
        <v>38</v>
      </c>
      <c r="C44" s="7">
        <v>607630940</v>
      </c>
      <c r="D44" s="7">
        <v>607630940</v>
      </c>
      <c r="E44" s="7">
        <v>699756802.28999996</v>
      </c>
      <c r="F44" s="16">
        <f t="shared" si="2"/>
        <v>115.16148310189733</v>
      </c>
      <c r="G44" s="12">
        <f t="shared" si="3"/>
        <v>115.16148310189733</v>
      </c>
      <c r="H44" s="23" t="s">
        <v>112</v>
      </c>
      <c r="I44" s="23" t="s">
        <v>148</v>
      </c>
    </row>
    <row r="45" spans="1:9" ht="18" customHeight="1" x14ac:dyDescent="0.3">
      <c r="A45" s="13" t="s">
        <v>89</v>
      </c>
      <c r="B45" s="10" t="s">
        <v>88</v>
      </c>
      <c r="C45" s="7">
        <v>0</v>
      </c>
      <c r="D45" s="7">
        <v>0</v>
      </c>
      <c r="E45" s="7">
        <v>1000272.38</v>
      </c>
      <c r="F45" s="25"/>
      <c r="G45" s="11"/>
      <c r="H45" s="8"/>
      <c r="I45" s="23"/>
    </row>
    <row r="46" spans="1:9" x14ac:dyDescent="0.3">
      <c r="A46" s="13" t="s">
        <v>76</v>
      </c>
      <c r="B46" s="14" t="s">
        <v>39</v>
      </c>
      <c r="C46" s="7">
        <f>C47+C52+C53+C55+C56</f>
        <v>38822063000</v>
      </c>
      <c r="D46" s="7">
        <f>D47+D52+D53+D54+D55+D56</f>
        <v>45575276430.949997</v>
      </c>
      <c r="E46" s="7">
        <f>E47+E52+E53+E54+E55+E56</f>
        <v>47749803541</v>
      </c>
      <c r="F46" s="16">
        <f t="shared" si="2"/>
        <v>122.99656394097347</v>
      </c>
      <c r="G46" s="12">
        <f t="shared" si="3"/>
        <v>104.77128671582405</v>
      </c>
      <c r="H46" s="8"/>
      <c r="I46" s="23"/>
    </row>
    <row r="47" spans="1:9" ht="31.2" x14ac:dyDescent="0.3">
      <c r="A47" s="13" t="s">
        <v>77</v>
      </c>
      <c r="B47" s="14" t="s">
        <v>40</v>
      </c>
      <c r="C47" s="7">
        <f>C48+C49+C50+C51</f>
        <v>38822063000</v>
      </c>
      <c r="D47" s="7">
        <f>D48+D49+D50+D51</f>
        <v>44783701633</v>
      </c>
      <c r="E47" s="7">
        <f>E48+E49+E50+E51</f>
        <v>47117635674.680008</v>
      </c>
      <c r="F47" s="16">
        <f t="shared" si="2"/>
        <v>121.36819126453946</v>
      </c>
      <c r="G47" s="12">
        <f t="shared" si="3"/>
        <v>105.21157018418548</v>
      </c>
      <c r="H47" s="8"/>
      <c r="I47" s="23"/>
    </row>
    <row r="48" spans="1:9" ht="62.4" x14ac:dyDescent="0.3">
      <c r="A48" s="1" t="s">
        <v>78</v>
      </c>
      <c r="B48" s="2" t="s">
        <v>1</v>
      </c>
      <c r="C48" s="8">
        <v>15981684700</v>
      </c>
      <c r="D48" s="8">
        <v>20587782900</v>
      </c>
      <c r="E48" s="8">
        <v>23530450100</v>
      </c>
      <c r="F48" s="25">
        <f t="shared" si="2"/>
        <v>147.23385263632437</v>
      </c>
      <c r="G48" s="11">
        <f t="shared" si="3"/>
        <v>114.29326904355494</v>
      </c>
      <c r="H48" s="23" t="s">
        <v>113</v>
      </c>
      <c r="I48" s="23" t="s">
        <v>113</v>
      </c>
    </row>
    <row r="49" spans="1:9" ht="109.2" x14ac:dyDescent="0.3">
      <c r="A49" s="1" t="s">
        <v>79</v>
      </c>
      <c r="B49" s="2" t="s">
        <v>41</v>
      </c>
      <c r="C49" s="8">
        <v>13150648900</v>
      </c>
      <c r="D49" s="8">
        <v>13705968000</v>
      </c>
      <c r="E49" s="8">
        <v>12822650492.940001</v>
      </c>
      <c r="F49" s="25">
        <f t="shared" si="2"/>
        <v>97.505838612572191</v>
      </c>
      <c r="G49" s="11">
        <f t="shared" si="3"/>
        <v>93.555234427367708</v>
      </c>
      <c r="H49" s="22"/>
      <c r="I49" s="23" t="s">
        <v>149</v>
      </c>
    </row>
    <row r="50" spans="1:9" s="6" customFormat="1" ht="93.6" x14ac:dyDescent="0.3">
      <c r="A50" s="1" t="s">
        <v>80</v>
      </c>
      <c r="B50" s="2" t="s">
        <v>2</v>
      </c>
      <c r="C50" s="8">
        <v>2353415900</v>
      </c>
      <c r="D50" s="8">
        <v>2277199600</v>
      </c>
      <c r="E50" s="8">
        <v>2040830779.1600001</v>
      </c>
      <c r="F50" s="25">
        <f t="shared" si="2"/>
        <v>86.717812145316103</v>
      </c>
      <c r="G50" s="11">
        <f t="shared" si="3"/>
        <v>89.620197507500009</v>
      </c>
      <c r="H50" s="23" t="s">
        <v>114</v>
      </c>
      <c r="I50" s="23" t="s">
        <v>114</v>
      </c>
    </row>
    <row r="51" spans="1:9" ht="280.8" x14ac:dyDescent="0.3">
      <c r="A51" s="1" t="s">
        <v>81</v>
      </c>
      <c r="B51" s="2" t="s">
        <v>0</v>
      </c>
      <c r="C51" s="8">
        <v>7336313500</v>
      </c>
      <c r="D51" s="8">
        <v>8212751133</v>
      </c>
      <c r="E51" s="8">
        <v>8723704302.5799999</v>
      </c>
      <c r="F51" s="25">
        <f t="shared" si="2"/>
        <v>118.91128020333372</v>
      </c>
      <c r="G51" s="11">
        <f t="shared" si="3"/>
        <v>106.22146174047474</v>
      </c>
      <c r="H51" s="9" t="s">
        <v>151</v>
      </c>
      <c r="I51" s="9" t="s">
        <v>150</v>
      </c>
    </row>
    <row r="52" spans="1:9" ht="62.4" x14ac:dyDescent="0.3">
      <c r="A52" s="1" t="s">
        <v>82</v>
      </c>
      <c r="B52" s="2" t="s">
        <v>3</v>
      </c>
      <c r="C52" s="8">
        <v>0</v>
      </c>
      <c r="D52" s="8">
        <v>738298119.55999994</v>
      </c>
      <c r="E52" s="8">
        <v>480207909.88</v>
      </c>
      <c r="F52" s="25"/>
      <c r="G52" s="11">
        <f t="shared" si="3"/>
        <v>65.042548146565409</v>
      </c>
      <c r="H52" s="23" t="s">
        <v>153</v>
      </c>
      <c r="I52" s="23" t="s">
        <v>152</v>
      </c>
    </row>
    <row r="53" spans="1:9" ht="46.8" x14ac:dyDescent="0.3">
      <c r="A53" s="1" t="s">
        <v>105</v>
      </c>
      <c r="B53" s="26" t="s">
        <v>106</v>
      </c>
      <c r="C53" s="8">
        <v>0</v>
      </c>
      <c r="D53" s="8">
        <v>15000000</v>
      </c>
      <c r="E53" s="8">
        <v>0</v>
      </c>
      <c r="F53" s="25"/>
      <c r="G53" s="11">
        <f t="shared" si="3"/>
        <v>0</v>
      </c>
      <c r="H53" s="23" t="s">
        <v>154</v>
      </c>
      <c r="I53" s="23" t="s">
        <v>154</v>
      </c>
    </row>
    <row r="54" spans="1:9" ht="31.2" x14ac:dyDescent="0.3">
      <c r="A54" s="1" t="s">
        <v>119</v>
      </c>
      <c r="B54" s="26" t="s">
        <v>120</v>
      </c>
      <c r="C54" s="8">
        <v>0</v>
      </c>
      <c r="D54" s="8">
        <v>10920650</v>
      </c>
      <c r="E54" s="8">
        <v>10920650</v>
      </c>
      <c r="F54" s="25"/>
      <c r="G54" s="11">
        <f t="shared" si="3"/>
        <v>100</v>
      </c>
      <c r="H54" s="23" t="s">
        <v>155</v>
      </c>
      <c r="I54" s="22"/>
    </row>
    <row r="55" spans="1:9" ht="78" x14ac:dyDescent="0.3">
      <c r="A55" s="1" t="s">
        <v>90</v>
      </c>
      <c r="B55" s="9" t="s">
        <v>107</v>
      </c>
      <c r="C55" s="8">
        <v>0</v>
      </c>
      <c r="D55" s="8">
        <v>93096236.75</v>
      </c>
      <c r="E55" s="8">
        <v>218000344.34999999</v>
      </c>
      <c r="F55" s="25"/>
      <c r="G55" s="11">
        <f t="shared" si="3"/>
        <v>234.16665588257518</v>
      </c>
      <c r="H55" s="8"/>
      <c r="I55" s="23"/>
    </row>
    <row r="56" spans="1:9" ht="46.8" x14ac:dyDescent="0.3">
      <c r="A56" s="1" t="s">
        <v>83</v>
      </c>
      <c r="B56" s="2" t="s">
        <v>42</v>
      </c>
      <c r="C56" s="8">
        <v>0</v>
      </c>
      <c r="D56" s="8">
        <v>-65740208.359999999</v>
      </c>
      <c r="E56" s="8">
        <v>-76961037.909999996</v>
      </c>
      <c r="F56" s="25"/>
      <c r="G56" s="11">
        <f t="shared" si="3"/>
        <v>117.06844232764459</v>
      </c>
      <c r="H56" s="8"/>
      <c r="I56" s="23"/>
    </row>
    <row r="57" spans="1:9" ht="20.25" customHeight="1" x14ac:dyDescent="0.3">
      <c r="A57" s="30" t="s">
        <v>4</v>
      </c>
      <c r="B57" s="31"/>
      <c r="C57" s="7">
        <f>C5+C46</f>
        <v>83383709432.779999</v>
      </c>
      <c r="D57" s="7">
        <f>D5+D46</f>
        <v>91544114863.729996</v>
      </c>
      <c r="E57" s="7">
        <f>E5+E46</f>
        <v>102089985773.69998</v>
      </c>
      <c r="F57" s="16">
        <f t="shared" si="2"/>
        <v>122.43396997827267</v>
      </c>
      <c r="G57" s="12">
        <f t="shared" si="3"/>
        <v>111.51998785030395</v>
      </c>
      <c r="H57" s="8"/>
      <c r="I57" s="23"/>
    </row>
  </sheetData>
  <mergeCells count="13">
    <mergeCell ref="A57:B57"/>
    <mergeCell ref="A6:B6"/>
    <mergeCell ref="A24:B24"/>
    <mergeCell ref="A1:I1"/>
    <mergeCell ref="A2:I2"/>
    <mergeCell ref="A3:A4"/>
    <mergeCell ref="B3:B4"/>
    <mergeCell ref="C3:C4"/>
    <mergeCell ref="D3:D4"/>
    <mergeCell ref="E3:E4"/>
    <mergeCell ref="F3:G3"/>
    <mergeCell ref="H3:H4"/>
    <mergeCell ref="I3:I4"/>
  </mergeCells>
  <pageMargins left="0.25" right="0.19" top="0.31496062992125984" bottom="0.27559055118110237" header="0.15748031496062992" footer="0.15748031496062992"/>
  <pageSetup paperSize="9" scale="60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</vt:lpstr>
      <vt:lpstr>приложение!Заголовки_для_печати</vt:lpstr>
      <vt:lpstr>приложение!Область_печати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Соловьёва</dc:creator>
  <cp:lastModifiedBy>Давыдова</cp:lastModifiedBy>
  <cp:lastPrinted>2022-04-27T12:36:30Z</cp:lastPrinted>
  <dcterms:created xsi:type="dcterms:W3CDTF">2018-12-25T15:55:39Z</dcterms:created>
  <dcterms:modified xsi:type="dcterms:W3CDTF">2024-05-23T13:11:26Z</dcterms:modified>
</cp:coreProperties>
</file>