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32" yWindow="0" windowWidth="12156" windowHeight="5604" tabRatio="726" firstSheet="66" activeTab="79"/>
  </bookViews>
  <sheets>
    <sheet name="Таблица 1.1" sheetId="1" r:id="rId1"/>
    <sheet name="Таблица 1.2" sheetId="79" r:id="rId2"/>
    <sheet name="Таблица 2.1" sheetId="16" r:id="rId3"/>
    <sheet name="Таблица 2.2" sheetId="76" r:id="rId4"/>
    <sheet name="Таблица 2.3" sheetId="18" r:id="rId5"/>
    <sheet name="Таблица 2.4" sheetId="19" r:id="rId6"/>
    <sheet name="Таблица 2.5" sheetId="17" r:id="rId7"/>
    <sheet name="Таблица 2.6" sheetId="23" r:id="rId8"/>
    <sheet name="Таблица 2.7" sheetId="24" r:id="rId9"/>
    <sheet name="Таблица 2.8" sheetId="25" r:id="rId10"/>
    <sheet name="Таблица 2.9" sheetId="26" r:id="rId11"/>
    <sheet name="Таблица 2.10" sheetId="27" r:id="rId12"/>
    <sheet name="Таблица 2.11" sheetId="62" r:id="rId13"/>
    <sheet name="Таблица 2.12" sheetId="82" r:id="rId14"/>
    <sheet name="Таблица 2.13" sheetId="64" r:id="rId15"/>
    <sheet name="Таблица 2.14" sheetId="83" r:id="rId16"/>
    <sheet name="Таблица 2.15" sheetId="84" r:id="rId17"/>
    <sheet name="Таблица 2.16" sheetId="67" r:id="rId18"/>
    <sheet name="Таблица 2.17" sheetId="68" r:id="rId19"/>
    <sheet name="Таблица 2.18" sheetId="61" r:id="rId20"/>
    <sheet name="Таблица 2.19" sheetId="53" r:id="rId21"/>
    <sheet name="Таблица 2.20" sheetId="59" r:id="rId22"/>
    <sheet name="Таблица 2.21" sheetId="54" r:id="rId23"/>
    <sheet name="Таблица 2.22" sheetId="56" r:id="rId24"/>
    <sheet name="Таблица 2.23" sheetId="57" r:id="rId25"/>
    <sheet name="Таблица 2.24" sheetId="55" r:id="rId26"/>
    <sheet name="Таблица 2.25" sheetId="20" r:id="rId27"/>
    <sheet name="Таблица 2.26" sheetId="21" r:id="rId28"/>
    <sheet name="Таблица 2.27" sheetId="28" r:id="rId29"/>
    <sheet name="Таблица 2.28" sheetId="29" r:id="rId30"/>
    <sheet name="Таблица 2.30" sheetId="88" r:id="rId31"/>
    <sheet name="Таблица 2.31" sheetId="66" r:id="rId32"/>
    <sheet name="Таблица 2.32" sheetId="30" r:id="rId33"/>
    <sheet name="Таблица 2.33" sheetId="31" r:id="rId34"/>
    <sheet name="Таблица 2.34" sheetId="35" r:id="rId35"/>
    <sheet name="Таблица 2.35" sheetId="36" r:id="rId36"/>
    <sheet name="Таблица 2.36" sheetId="89" r:id="rId37"/>
    <sheet name="Таблица 2.37" sheetId="90" r:id="rId38"/>
    <sheet name="Таблица 2.38" sheetId="37" r:id="rId39"/>
    <sheet name="Таблица 2.40" sheetId="39" r:id="rId40"/>
    <sheet name="Таблица 2.42" sheetId="41" r:id="rId41"/>
    <sheet name="Таблица 2.43" sheetId="78" r:id="rId42"/>
    <sheet name="Таблица 2.44" sheetId="42" r:id="rId43"/>
    <sheet name="Таблица 2.45" sheetId="44" r:id="rId44"/>
    <sheet name="Таблица 2.46" sheetId="45" r:id="rId45"/>
    <sheet name="Таблица 2.48" sheetId="47" r:id="rId46"/>
    <sheet name="Таблица 2.49" sheetId="48" r:id="rId47"/>
    <sheet name="Таблица 2.50" sheetId="43" r:id="rId48"/>
    <sheet name="Таблица 2.51" sheetId="77" r:id="rId49"/>
    <sheet name="Таблица 2.52" sheetId="94" r:id="rId50"/>
    <sheet name="Таблица 2.53" sheetId="95" r:id="rId51"/>
    <sheet name="Таблица 2.54" sheetId="97" r:id="rId52"/>
    <sheet name="Таблица 2.55" sheetId="98" r:id="rId53"/>
    <sheet name="Таблица 2.56" sheetId="99" r:id="rId54"/>
    <sheet name="Таблица 2.57" sheetId="100" r:id="rId55"/>
    <sheet name="Таблица 2.58" sheetId="102" r:id="rId56"/>
    <sheet name="Таблица 2.59" sheetId="103" r:id="rId57"/>
    <sheet name="Таблица 2.60" sheetId="104" r:id="rId58"/>
    <sheet name="Таблица 2.61" sheetId="106" r:id="rId59"/>
    <sheet name="Таблица 3.1" sheetId="4" r:id="rId60"/>
    <sheet name="Таблица 3.2" sheetId="5" r:id="rId61"/>
    <sheet name="Таблица 3.3" sheetId="80" r:id="rId62"/>
    <sheet name="Таблица 3.4" sheetId="7" r:id="rId63"/>
    <sheet name="Таблица 3.5" sheetId="3" r:id="rId64"/>
    <sheet name="Таблица 3.6" sheetId="11" r:id="rId65"/>
    <sheet name="Таблица 3.7" sheetId="72" r:id="rId66"/>
    <sheet name="Таблица 3.8" sheetId="10" r:id="rId67"/>
    <sheet name="Таблица 3.9" sheetId="73" r:id="rId68"/>
    <sheet name="Таблица 3.10" sheetId="12" r:id="rId69"/>
    <sheet name="Таблица 3.11" sheetId="13" r:id="rId70"/>
    <sheet name="Таблица 3.12" sheetId="14" r:id="rId71"/>
    <sheet name="Таблица 3.13" sheetId="15" r:id="rId72"/>
    <sheet name="Таблица 4.1" sheetId="85" r:id="rId73"/>
    <sheet name="Таблица 4.2" sheetId="32" r:id="rId74"/>
    <sheet name="Таблица 4.3" sheetId="86" r:id="rId75"/>
    <sheet name="Таблица 4.4" sheetId="49" r:id="rId76"/>
    <sheet name="Таблица 4.5" sheetId="87" r:id="rId77"/>
    <sheet name="Таблица 4.6" sheetId="96" r:id="rId78"/>
    <sheet name="Таблица 4.7" sheetId="105" r:id="rId79"/>
    <sheet name="Таблица 4.8" sheetId="107" r:id="rId80"/>
    <sheet name="Лист1" sheetId="101" r:id="rId81"/>
  </sheets>
  <externalReferences>
    <externalReference r:id="rId82"/>
    <externalReference r:id="rId83"/>
  </externalReferences>
  <definedNames>
    <definedName name="_xlnm._FilterDatabase" localSheetId="11" hidden="1">'Таблица 2.10'!$A$3:$M$26</definedName>
    <definedName name="_xlnm._FilterDatabase" localSheetId="7" hidden="1">'Таблица 2.6'!$A$3:$M$29</definedName>
    <definedName name="_xlnm._FilterDatabase" localSheetId="8" hidden="1">'Таблица 2.7'!$A$3:$L$11</definedName>
    <definedName name="_xlnm._FilterDatabase" localSheetId="9" hidden="1">'Таблица 2.8'!$A$3:$L$7</definedName>
    <definedName name="_xlnm._FilterDatabase" localSheetId="10" hidden="1">'Таблица 2.9'!$A$3:$M$39</definedName>
    <definedName name="_xlnm.Print_Titles" localSheetId="33">'Таблица 2.33'!$3:$3</definedName>
    <definedName name="й" localSheetId="49">'[1]Index sheet'!#REF!</definedName>
    <definedName name="й" localSheetId="50">'[1]Index sheet'!#REF!</definedName>
    <definedName name="й" localSheetId="51">'[1]Index sheet'!#REF!</definedName>
    <definedName name="й" localSheetId="52">'[1]Index sheet'!#REF!</definedName>
    <definedName name="й" localSheetId="53">'[1]Index sheet'!#REF!</definedName>
    <definedName name="й" localSheetId="56">'[1]Index sheet'!#REF!</definedName>
    <definedName name="й" localSheetId="57">'[1]Index sheet'!#REF!</definedName>
    <definedName name="й" localSheetId="58">'[1]Index sheet'!#REF!</definedName>
    <definedName name="й" localSheetId="77">'[1]Index sheet'!#REF!</definedName>
    <definedName name="й" localSheetId="78">'[1]Index sheet'!#REF!</definedName>
    <definedName name="й" localSheetId="79">'[1]Index sheet'!#REF!</definedName>
    <definedName name="й">'[1]Index sheet'!#REF!</definedName>
    <definedName name="_xlnm.Print_Area" localSheetId="0">'Таблица 1.1'!$A$1:$D$36</definedName>
    <definedName name="_xlnm.Print_Area" localSheetId="1">'Таблица 1.2'!$A$1:$E$41</definedName>
    <definedName name="_xlnm.Print_Area" localSheetId="2">'Таблица 2.1'!$A$1:$E$11</definedName>
    <definedName name="_xlnm.Print_Area" localSheetId="11">'Таблица 2.10'!$A$1:$E$29</definedName>
    <definedName name="_xlnm.Print_Area" localSheetId="12">'Таблица 2.11'!$A$1:$D$9</definedName>
    <definedName name="_xlnm.Print_Area" localSheetId="13">'Таблица 2.12'!$A$1:$E$15</definedName>
    <definedName name="_xlnm.Print_Area" localSheetId="14">'Таблица 2.13'!$A$1:$D$6</definedName>
    <definedName name="_xlnm.Print_Area" localSheetId="15">'Таблица 2.14'!$A$1:$D$10</definedName>
    <definedName name="_xlnm.Print_Area" localSheetId="16">'Таблица 2.15'!$A$1:$D$6</definedName>
    <definedName name="_xlnm.Print_Area" localSheetId="17">'Таблица 2.16'!$A$1:$D$36</definedName>
    <definedName name="_xlnm.Print_Area" localSheetId="18">'Таблица 2.17'!$A$1:$D$13</definedName>
    <definedName name="_xlnm.Print_Area" localSheetId="19">'Таблица 2.18'!$A$1:$D$6</definedName>
    <definedName name="_xlnm.Print_Area" localSheetId="20">'Таблица 2.19'!$A$1:$E$28</definedName>
    <definedName name="_xlnm.Print_Area" localSheetId="3">'Таблица 2.2'!$A$1:$D$7</definedName>
    <definedName name="_xlnm.Print_Area" localSheetId="21">'Таблица 2.20'!$A$1:$D$36</definedName>
    <definedName name="_xlnm.Print_Area" localSheetId="22">'Таблица 2.21'!$A$1:$D$33</definedName>
    <definedName name="_xlnm.Print_Area" localSheetId="23">'Таблица 2.22'!$A$1:$E$39</definedName>
    <definedName name="_xlnm.Print_Area" localSheetId="24">'Таблица 2.23'!$A$1:$D$7</definedName>
    <definedName name="_xlnm.Print_Area" localSheetId="25">'Таблица 2.24'!$A$1:$D$37</definedName>
    <definedName name="_xlnm.Print_Area" localSheetId="26">'Таблица 2.25'!$A$1:$E$8</definedName>
    <definedName name="_xlnm.Print_Area" localSheetId="27">'Таблица 2.26'!$A$1:$E$9</definedName>
    <definedName name="_xlnm.Print_Area" localSheetId="28">'Таблица 2.27'!$A$1:$E$9</definedName>
    <definedName name="_xlnm.Print_Area" localSheetId="29">'Таблица 2.28'!$A$1:$E$11</definedName>
    <definedName name="_xlnm.Print_Area" localSheetId="4">'Таблица 2.3'!$A$1:$D$11</definedName>
    <definedName name="_xlnm.Print_Area" localSheetId="30">'Таблица 2.30'!$A$1:$E$8</definedName>
    <definedName name="_xlnm.Print_Area" localSheetId="31">'Таблица 2.31'!$A$1:$E$10</definedName>
    <definedName name="_xlnm.Print_Area" localSheetId="32">'Таблица 2.32'!$A$1:$D$7</definedName>
    <definedName name="_xlnm.Print_Area" localSheetId="33">'Таблица 2.33'!$A$1:$E$50</definedName>
    <definedName name="_xlnm.Print_Area" localSheetId="34">'Таблица 2.34'!$A$1:$E$14</definedName>
    <definedName name="_xlnm.Print_Area" localSheetId="35">'Таблица 2.35'!$A$1:$D$7</definedName>
    <definedName name="_xlnm.Print_Area" localSheetId="36">'Таблица 2.36'!$A$1:$D$10</definedName>
    <definedName name="_xlnm.Print_Area" localSheetId="37">'Таблица 2.37'!$A$1:$D$7</definedName>
    <definedName name="_xlnm.Print_Area" localSheetId="38">'Таблица 2.38'!$A$1:$D$7</definedName>
    <definedName name="_xlnm.Print_Area" localSheetId="5">'Таблица 2.4'!$A$1:$D$12</definedName>
    <definedName name="_xlnm.Print_Area" localSheetId="39">'Таблица 2.40'!$A$1:$D$7</definedName>
    <definedName name="_xlnm.Print_Area" localSheetId="40">'Таблица 2.42'!$A$1:$E$10</definedName>
    <definedName name="_xlnm.Print_Area" localSheetId="41">'Таблица 2.43'!$A$1:$D$6</definedName>
    <definedName name="_xlnm.Print_Area" localSheetId="42">'Таблица 2.44'!$A$1:$D$37</definedName>
    <definedName name="_xlnm.Print_Area" localSheetId="43">'Таблица 2.45'!$A$1:$E$19</definedName>
    <definedName name="_xlnm.Print_Area" localSheetId="44">'Таблица 2.46'!$A$1:$D$10</definedName>
    <definedName name="_xlnm.Print_Area" localSheetId="45">'Таблица 2.48'!$A$1:$D$7</definedName>
    <definedName name="_xlnm.Print_Area" localSheetId="46">'Таблица 2.49'!$A$1:$D$7</definedName>
    <definedName name="_xlnm.Print_Area" localSheetId="6">'Таблица 2.5'!$A$1:$E$24</definedName>
    <definedName name="_xlnm.Print_Area" localSheetId="47">'Таблица 2.50'!$A$1:$D$7</definedName>
    <definedName name="_xlnm.Print_Area" localSheetId="48">'Таблица 2.51'!$A$1:$D$7</definedName>
    <definedName name="_xlnm.Print_Area" localSheetId="49">'Таблица 2.52'!$A$1:$D$7</definedName>
    <definedName name="_xlnm.Print_Area" localSheetId="50">'Таблица 2.53'!$A$1:$D$8</definedName>
    <definedName name="_xlnm.Print_Area" localSheetId="51">'Таблица 2.54'!$A$1:$E$9</definedName>
    <definedName name="_xlnm.Print_Area" localSheetId="52">'Таблица 2.55'!$A$1:$D$10</definedName>
    <definedName name="_xlnm.Print_Area" localSheetId="53">'Таблица 2.56'!$A$1:$D$10</definedName>
    <definedName name="_xlnm.Print_Area" localSheetId="54">'Таблица 2.57'!$A$1:$E$11</definedName>
    <definedName name="_xlnm.Print_Area" localSheetId="55">'Таблица 2.58'!$A$1:$D$8</definedName>
    <definedName name="_xlnm.Print_Area" localSheetId="56">'Таблица 2.59'!$A$1:$D$7</definedName>
    <definedName name="_xlnm.Print_Area" localSheetId="7">'Таблица 2.6'!$A$1:$E$33</definedName>
    <definedName name="_xlnm.Print_Area" localSheetId="57">'Таблица 2.60'!$A$1:$E$10</definedName>
    <definedName name="_xlnm.Print_Area" localSheetId="58">'Таблица 2.61'!$A$1:$D$8</definedName>
    <definedName name="_xlnm.Print_Area" localSheetId="8">'Таблица 2.7'!$A$1:$D$14</definedName>
    <definedName name="_xlnm.Print_Area" localSheetId="9">'Таблица 2.8'!$A$1:$D$9</definedName>
    <definedName name="_xlnm.Print_Area" localSheetId="10">'Таблица 2.9'!$A$1:$E$42</definedName>
    <definedName name="_xlnm.Print_Area" localSheetId="59">'Таблица 3.1'!$A$1:$E$38</definedName>
    <definedName name="_xlnm.Print_Area" localSheetId="68">'Таблица 3.10'!$A$1:$D$37</definedName>
    <definedName name="_xlnm.Print_Area" localSheetId="69">'Таблица 3.11'!$A$1:$D$37</definedName>
    <definedName name="_xlnm.Print_Area" localSheetId="70">'Таблица 3.12'!$A$1:$D$37</definedName>
    <definedName name="_xlnm.Print_Area" localSheetId="71">'Таблица 3.13'!$A$1:$D$34</definedName>
    <definedName name="_xlnm.Print_Area" localSheetId="60">'Таблица 3.2'!$A$1:$D$35</definedName>
    <definedName name="_xlnm.Print_Area" localSheetId="61">'Таблица 3.3'!$A$1:$E$40</definedName>
    <definedName name="_xlnm.Print_Area" localSheetId="62">'Таблица 3.4'!$A$1:$E$38</definedName>
    <definedName name="_xlnm.Print_Area" localSheetId="63">'Таблица 3.5'!$A$1:$D$30</definedName>
    <definedName name="_xlnm.Print_Area" localSheetId="64">'Таблица 3.6'!$A$1:$E$38</definedName>
    <definedName name="_xlnm.Print_Area" localSheetId="65">'Таблица 3.7'!$A$1:$D$37</definedName>
    <definedName name="_xlnm.Print_Area" localSheetId="66">'Таблица 3.8'!$A$1:$D$37</definedName>
    <definedName name="_xlnm.Print_Area" localSheetId="67">'Таблица 3.9'!$A$1:$D$31</definedName>
    <definedName name="_xlnm.Print_Area" localSheetId="72">'Таблица 4.1'!$A$1:$D$8</definedName>
    <definedName name="_xlnm.Print_Area" localSheetId="73">'Таблица 4.2'!$A$1:$D$7</definedName>
    <definedName name="_xlnm.Print_Area" localSheetId="74">'Таблица 4.3'!$A$1:$D$7</definedName>
    <definedName name="_xlnm.Print_Area" localSheetId="75">'Таблица 4.4'!$A$1:$D$37</definedName>
    <definedName name="_xlnm.Print_Area" localSheetId="76">'Таблица 4.5'!$A$1:$E$39</definedName>
    <definedName name="_xlnm.Print_Area" localSheetId="77">'Таблица 4.6'!$A$1:$D$8</definedName>
    <definedName name="_xlnm.Print_Area" localSheetId="78">'Таблица 4.7'!$A$1:$E$9</definedName>
    <definedName name="_xlnm.Print_Area" localSheetId="79">'Таблица 4.8'!$A$1:$D$7</definedName>
    <definedName name="ц" localSheetId="49">'[2]Index sheet'!#REF!</definedName>
    <definedName name="ц" localSheetId="50">'[2]Index sheet'!#REF!</definedName>
    <definedName name="ц" localSheetId="51">'[2]Index sheet'!#REF!</definedName>
    <definedName name="ц" localSheetId="52">'[2]Index sheet'!#REF!</definedName>
    <definedName name="ц" localSheetId="53">'[2]Index sheet'!#REF!</definedName>
    <definedName name="ц" localSheetId="56">'[2]Index sheet'!#REF!</definedName>
    <definedName name="ц" localSheetId="57">'[2]Index sheet'!#REF!</definedName>
    <definedName name="ц" localSheetId="58">'[2]Index sheet'!#REF!</definedName>
    <definedName name="ц" localSheetId="77">'[2]Index sheet'!#REF!</definedName>
    <definedName name="ц" localSheetId="78">'[2]Index sheet'!#REF!</definedName>
    <definedName name="ц" localSheetId="79">'[2]Index sheet'!#REF!</definedName>
    <definedName name="ц">'[2]Index sheet'!#REF!</definedName>
  </definedNames>
  <calcPr calcId="145621"/>
</workbook>
</file>

<file path=xl/calcChain.xml><?xml version="1.0" encoding="utf-8"?>
<calcChain xmlns="http://schemas.openxmlformats.org/spreadsheetml/2006/main">
  <c r="D4" i="35" l="1"/>
  <c r="D4" i="43" l="1"/>
  <c r="E5" i="31"/>
  <c r="E6" i="31"/>
  <c r="E7" i="31"/>
  <c r="E8" i="31"/>
  <c r="E9" i="31"/>
  <c r="E10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E32" i="31"/>
  <c r="E33" i="31"/>
  <c r="E34" i="31"/>
  <c r="E35" i="31"/>
  <c r="E36" i="31"/>
  <c r="E37" i="31"/>
  <c r="E38" i="31"/>
  <c r="E39" i="31"/>
  <c r="E40" i="31"/>
  <c r="E41" i="31"/>
  <c r="E42" i="31"/>
  <c r="E43" i="31"/>
  <c r="E44" i="31"/>
  <c r="E45" i="31"/>
  <c r="E4" i="31"/>
  <c r="D46" i="31"/>
  <c r="E5" i="105" l="1"/>
  <c r="E4" i="105"/>
  <c r="D6" i="105"/>
  <c r="E6" i="105" s="1"/>
  <c r="C6" i="105"/>
  <c r="D5" i="85"/>
  <c r="D4" i="85"/>
  <c r="C6" i="85"/>
  <c r="D5" i="96"/>
  <c r="D4" i="96"/>
  <c r="C6" i="96"/>
  <c r="E5" i="87"/>
  <c r="E6" i="87"/>
  <c r="E7" i="87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4" i="87"/>
  <c r="C35" i="87"/>
  <c r="D5" i="49"/>
  <c r="D6" i="49"/>
  <c r="D7" i="49"/>
  <c r="D8" i="49"/>
  <c r="D9" i="49"/>
  <c r="D10" i="49"/>
  <c r="D11" i="49"/>
  <c r="D12" i="49"/>
  <c r="D13" i="49"/>
  <c r="D14" i="49"/>
  <c r="D15" i="49"/>
  <c r="D16" i="49"/>
  <c r="D17" i="49"/>
  <c r="D18" i="49"/>
  <c r="D19" i="49"/>
  <c r="D20" i="49"/>
  <c r="D21" i="49"/>
  <c r="D22" i="49"/>
  <c r="D23" i="49"/>
  <c r="D24" i="49"/>
  <c r="D25" i="49"/>
  <c r="D26" i="49"/>
  <c r="D27" i="49"/>
  <c r="D28" i="49"/>
  <c r="D29" i="49"/>
  <c r="D30" i="49"/>
  <c r="D31" i="49"/>
  <c r="D32" i="49"/>
  <c r="D33" i="49"/>
  <c r="D34" i="49"/>
  <c r="D4" i="49"/>
  <c r="D4" i="86"/>
  <c r="D4" i="32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4" i="15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4" i="14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4" i="13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4" i="12"/>
  <c r="D5" i="73"/>
  <c r="D6" i="73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4" i="73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4" i="10"/>
  <c r="D5" i="72"/>
  <c r="D6" i="72"/>
  <c r="D7" i="72"/>
  <c r="D8" i="72"/>
  <c r="D9" i="72"/>
  <c r="D10" i="72"/>
  <c r="D11" i="72"/>
  <c r="D12" i="72"/>
  <c r="D13" i="72"/>
  <c r="D14" i="72"/>
  <c r="D15" i="72"/>
  <c r="D16" i="72"/>
  <c r="D17" i="72"/>
  <c r="D18" i="72"/>
  <c r="D19" i="72"/>
  <c r="D20" i="72"/>
  <c r="D21" i="72"/>
  <c r="D22" i="72"/>
  <c r="D23" i="72"/>
  <c r="D24" i="72"/>
  <c r="D25" i="72"/>
  <c r="D26" i="72"/>
  <c r="D27" i="72"/>
  <c r="D28" i="72"/>
  <c r="D29" i="72"/>
  <c r="D30" i="72"/>
  <c r="D31" i="72"/>
  <c r="D32" i="72"/>
  <c r="D33" i="72"/>
  <c r="D34" i="72"/>
  <c r="D4" i="72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4" i="11"/>
  <c r="C35" i="11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4" i="3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4" i="7"/>
  <c r="C35" i="7"/>
  <c r="E5" i="80"/>
  <c r="E6" i="80"/>
  <c r="E7" i="80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4" i="80"/>
  <c r="D36" i="80"/>
  <c r="E36" i="80" s="1"/>
  <c r="C36" i="80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4" i="4"/>
  <c r="D35" i="4"/>
  <c r="E35" i="4" s="1"/>
  <c r="C35" i="4"/>
  <c r="C6" i="106"/>
  <c r="D5" i="106"/>
  <c r="D4" i="106"/>
  <c r="C5" i="104"/>
  <c r="D4" i="103"/>
  <c r="E4" i="97"/>
  <c r="C5" i="97"/>
  <c r="D5" i="95"/>
  <c r="D4" i="95"/>
  <c r="D4" i="94"/>
  <c r="D4" i="48"/>
  <c r="D4" i="47"/>
  <c r="D4" i="78"/>
  <c r="E5" i="41"/>
  <c r="E6" i="41"/>
  <c r="E4" i="41"/>
  <c r="D7" i="41"/>
  <c r="E7" i="41" s="1"/>
  <c r="C7" i="41"/>
  <c r="D4" i="39"/>
  <c r="D4" i="37"/>
  <c r="D4" i="90"/>
  <c r="D5" i="89"/>
  <c r="D6" i="89"/>
  <c r="D7" i="89"/>
  <c r="D4" i="89"/>
  <c r="D4" i="36"/>
  <c r="E5" i="35"/>
  <c r="E6" i="35"/>
  <c r="E7" i="35"/>
  <c r="E8" i="35"/>
  <c r="E9" i="35"/>
  <c r="E4" i="35"/>
  <c r="C10" i="35"/>
  <c r="C46" i="31"/>
  <c r="E46" i="31" s="1"/>
  <c r="D4" i="30"/>
  <c r="E5" i="66"/>
  <c r="E4" i="66"/>
  <c r="D6" i="66"/>
  <c r="E5" i="27"/>
  <c r="E6" i="27"/>
  <c r="E7" i="27"/>
  <c r="E8" i="27"/>
  <c r="E9" i="27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4" i="27"/>
  <c r="C26" i="27"/>
  <c r="E4" i="88"/>
  <c r="C5" i="88"/>
  <c r="E5" i="29"/>
  <c r="E6" i="29"/>
  <c r="E7" i="29"/>
  <c r="E4" i="29"/>
  <c r="D8" i="29"/>
  <c r="E8" i="29" s="1"/>
  <c r="C8" i="29"/>
  <c r="E5" i="28"/>
  <c r="E6" i="28"/>
  <c r="E4" i="28"/>
  <c r="C7" i="28"/>
  <c r="E4" i="21"/>
  <c r="C5" i="21"/>
  <c r="E5" i="26"/>
  <c r="E6" i="26"/>
  <c r="E7" i="26"/>
  <c r="E8" i="26"/>
  <c r="E9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32" i="26"/>
  <c r="E33" i="26"/>
  <c r="E34" i="26"/>
  <c r="E35" i="26"/>
  <c r="E36" i="26"/>
  <c r="E37" i="26"/>
  <c r="E38" i="26"/>
  <c r="E4" i="26"/>
  <c r="C39" i="26"/>
  <c r="D4" i="102"/>
  <c r="C8" i="100"/>
  <c r="E7" i="100"/>
  <c r="E4" i="100"/>
  <c r="D5" i="99"/>
  <c r="D6" i="99"/>
  <c r="D7" i="99"/>
  <c r="D4" i="99"/>
  <c r="D5" i="98"/>
  <c r="D6" i="98"/>
  <c r="D7" i="98"/>
  <c r="D4" i="98"/>
  <c r="D5" i="25"/>
  <c r="D6" i="25"/>
  <c r="D4" i="25"/>
  <c r="D5" i="24"/>
  <c r="D6" i="24"/>
  <c r="D7" i="24"/>
  <c r="D8" i="24"/>
  <c r="D9" i="24"/>
  <c r="D10" i="24"/>
  <c r="D4" i="24"/>
  <c r="E5" i="23"/>
  <c r="E6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4" i="23"/>
  <c r="C29" i="23"/>
  <c r="E5" i="44"/>
  <c r="E6" i="44"/>
  <c r="E7" i="44"/>
  <c r="E8" i="44"/>
  <c r="E9" i="44"/>
  <c r="E10" i="44"/>
  <c r="E11" i="44"/>
  <c r="E12" i="44"/>
  <c r="E13" i="44"/>
  <c r="E4" i="44"/>
  <c r="C15" i="44"/>
  <c r="D5" i="45"/>
  <c r="D6" i="45"/>
  <c r="D7" i="45"/>
  <c r="D4" i="45"/>
  <c r="D5" i="42" l="1"/>
  <c r="D6" i="42"/>
  <c r="D7" i="42"/>
  <c r="D8" i="42"/>
  <c r="D9" i="42"/>
  <c r="D10" i="42"/>
  <c r="D11" i="42"/>
  <c r="D12" i="42"/>
  <c r="D13" i="42"/>
  <c r="D14" i="42"/>
  <c r="D15" i="42"/>
  <c r="D16" i="42"/>
  <c r="D17" i="42"/>
  <c r="D18" i="42"/>
  <c r="D19" i="42"/>
  <c r="D20" i="42"/>
  <c r="D21" i="42"/>
  <c r="D22" i="42"/>
  <c r="D23" i="42"/>
  <c r="D24" i="42"/>
  <c r="D25" i="42"/>
  <c r="D26" i="42"/>
  <c r="D27" i="42"/>
  <c r="D28" i="42"/>
  <c r="D29" i="42"/>
  <c r="D30" i="42"/>
  <c r="D31" i="42"/>
  <c r="D32" i="42"/>
  <c r="D33" i="42"/>
  <c r="D34" i="42"/>
  <c r="D4" i="42"/>
  <c r="E4" i="20"/>
  <c r="C5" i="20"/>
  <c r="D5" i="20"/>
  <c r="E5" i="20" s="1"/>
  <c r="D5" i="55"/>
  <c r="D6" i="55"/>
  <c r="D7" i="55"/>
  <c r="D8" i="55"/>
  <c r="D9" i="55"/>
  <c r="D10" i="55"/>
  <c r="D11" i="55"/>
  <c r="D12" i="55"/>
  <c r="D13" i="55"/>
  <c r="D14" i="55"/>
  <c r="D15" i="55"/>
  <c r="D16" i="55"/>
  <c r="D17" i="55"/>
  <c r="D18" i="55"/>
  <c r="D19" i="55"/>
  <c r="D20" i="55"/>
  <c r="D21" i="55"/>
  <c r="D22" i="55"/>
  <c r="D23" i="55"/>
  <c r="D24" i="55"/>
  <c r="D25" i="55"/>
  <c r="D26" i="55"/>
  <c r="D27" i="55"/>
  <c r="D28" i="55"/>
  <c r="D29" i="55"/>
  <c r="D30" i="55"/>
  <c r="D31" i="55"/>
  <c r="D32" i="55"/>
  <c r="D33" i="55"/>
  <c r="D34" i="55"/>
  <c r="D4" i="55"/>
  <c r="D5" i="57"/>
  <c r="D4" i="57"/>
  <c r="E5" i="56"/>
  <c r="E6" i="56"/>
  <c r="E7" i="56"/>
  <c r="E8" i="56"/>
  <c r="E9" i="56"/>
  <c r="E10" i="56"/>
  <c r="E11" i="56"/>
  <c r="E12" i="56"/>
  <c r="E13" i="56"/>
  <c r="E14" i="56"/>
  <c r="E15" i="56"/>
  <c r="E16" i="56"/>
  <c r="E17" i="56"/>
  <c r="E18" i="56"/>
  <c r="E19" i="56"/>
  <c r="E20" i="56"/>
  <c r="E21" i="56"/>
  <c r="E22" i="56"/>
  <c r="E23" i="56"/>
  <c r="E24" i="56"/>
  <c r="E25" i="56"/>
  <c r="E26" i="56"/>
  <c r="E27" i="56"/>
  <c r="E28" i="56"/>
  <c r="E29" i="56"/>
  <c r="E30" i="56"/>
  <c r="E31" i="56"/>
  <c r="E32" i="56"/>
  <c r="E33" i="56"/>
  <c r="E34" i="56"/>
  <c r="E4" i="56"/>
  <c r="C35" i="56"/>
  <c r="D5" i="54"/>
  <c r="D6" i="54"/>
  <c r="D7" i="54"/>
  <c r="D8" i="54"/>
  <c r="D9" i="54"/>
  <c r="D10" i="54"/>
  <c r="D11" i="54"/>
  <c r="D12" i="54"/>
  <c r="D13" i="54"/>
  <c r="D14" i="54"/>
  <c r="D15" i="54"/>
  <c r="D16" i="54"/>
  <c r="D17" i="54"/>
  <c r="D18" i="54"/>
  <c r="D19" i="54"/>
  <c r="D20" i="54"/>
  <c r="D21" i="54"/>
  <c r="D22" i="54"/>
  <c r="D23" i="54"/>
  <c r="D24" i="54"/>
  <c r="D25" i="54"/>
  <c r="D26" i="54"/>
  <c r="D27" i="54"/>
  <c r="D28" i="54"/>
  <c r="D29" i="54"/>
  <c r="D30" i="54"/>
  <c r="D31" i="54"/>
  <c r="D4" i="54"/>
  <c r="D5" i="59"/>
  <c r="D6" i="59"/>
  <c r="D7" i="59"/>
  <c r="D8" i="59"/>
  <c r="D9" i="59"/>
  <c r="D10" i="59"/>
  <c r="D11" i="59"/>
  <c r="D12" i="59"/>
  <c r="D13" i="59"/>
  <c r="D14" i="59"/>
  <c r="D15" i="59"/>
  <c r="D16" i="59"/>
  <c r="D17" i="59"/>
  <c r="D18" i="59"/>
  <c r="D19" i="59"/>
  <c r="D20" i="59"/>
  <c r="D21" i="59"/>
  <c r="D22" i="59"/>
  <c r="D23" i="59"/>
  <c r="D24" i="59"/>
  <c r="D25" i="59"/>
  <c r="D26" i="59"/>
  <c r="D27" i="59"/>
  <c r="D28" i="59"/>
  <c r="D29" i="59"/>
  <c r="D30" i="59"/>
  <c r="D31" i="59"/>
  <c r="D32" i="59"/>
  <c r="D33" i="59"/>
  <c r="D34" i="59"/>
  <c r="D4" i="59"/>
  <c r="E5" i="53"/>
  <c r="E6" i="53"/>
  <c r="E8" i="53"/>
  <c r="E10" i="53"/>
  <c r="E12" i="53"/>
  <c r="E14" i="53"/>
  <c r="E16" i="53"/>
  <c r="E17" i="53"/>
  <c r="E18" i="53"/>
  <c r="E20" i="53"/>
  <c r="E22" i="53"/>
  <c r="E23" i="53"/>
  <c r="E4" i="53"/>
  <c r="D21" i="53"/>
  <c r="D24" i="53"/>
  <c r="D15" i="53"/>
  <c r="D9" i="53"/>
  <c r="C24" i="53"/>
  <c r="C21" i="53"/>
  <c r="C19" i="53"/>
  <c r="E19" i="53" s="1"/>
  <c r="C15" i="53"/>
  <c r="C13" i="53"/>
  <c r="E13" i="53" s="1"/>
  <c r="C11" i="53"/>
  <c r="E11" i="53" s="1"/>
  <c r="C9" i="53"/>
  <c r="C7" i="53"/>
  <c r="E7" i="53" s="1"/>
  <c r="D4" i="61"/>
  <c r="D5" i="68"/>
  <c r="D6" i="68"/>
  <c r="D7" i="68"/>
  <c r="D8" i="68"/>
  <c r="D9" i="68"/>
  <c r="D10" i="68"/>
  <c r="D11" i="68"/>
  <c r="D4" i="68"/>
  <c r="D5" i="67"/>
  <c r="D6" i="67"/>
  <c r="D7" i="67"/>
  <c r="D8" i="67"/>
  <c r="D9" i="67"/>
  <c r="D10" i="67"/>
  <c r="D11" i="67"/>
  <c r="D12" i="67"/>
  <c r="D13" i="67"/>
  <c r="D14" i="67"/>
  <c r="D15" i="67"/>
  <c r="D16" i="67"/>
  <c r="D17" i="67"/>
  <c r="D18" i="67"/>
  <c r="D19" i="67"/>
  <c r="D20" i="67"/>
  <c r="D21" i="67"/>
  <c r="D22" i="67"/>
  <c r="D23" i="67"/>
  <c r="D24" i="67"/>
  <c r="D25" i="67"/>
  <c r="D26" i="67"/>
  <c r="D27" i="67"/>
  <c r="D28" i="67"/>
  <c r="D29" i="67"/>
  <c r="D30" i="67"/>
  <c r="D31" i="67"/>
  <c r="D32" i="67"/>
  <c r="D33" i="67"/>
  <c r="D34" i="67"/>
  <c r="D4" i="67"/>
  <c r="D4" i="84"/>
  <c r="D5" i="83"/>
  <c r="D6" i="83"/>
  <c r="D7" i="83"/>
  <c r="D4" i="83"/>
  <c r="D4" i="64"/>
  <c r="D5" i="62"/>
  <c r="D6" i="62"/>
  <c r="D7" i="62"/>
  <c r="D4" i="62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4" i="17"/>
  <c r="C21" i="17"/>
  <c r="D5" i="19"/>
  <c r="D6" i="19"/>
  <c r="D7" i="19"/>
  <c r="D8" i="19"/>
  <c r="D9" i="19"/>
  <c r="D4" i="19"/>
  <c r="D5" i="18"/>
  <c r="D6" i="18"/>
  <c r="D7" i="18"/>
  <c r="D8" i="18"/>
  <c r="D4" i="18"/>
  <c r="E5" i="16"/>
  <c r="E6" i="16"/>
  <c r="E7" i="16"/>
  <c r="E4" i="16"/>
  <c r="C8" i="16"/>
  <c r="D8" i="16"/>
  <c r="E8" i="16" s="1"/>
  <c r="E5" i="79"/>
  <c r="E6" i="79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4" i="79"/>
  <c r="C36" i="79"/>
  <c r="D36" i="79"/>
  <c r="E36" i="79" s="1"/>
  <c r="E15" i="53" l="1"/>
  <c r="E21" i="53"/>
  <c r="E9" i="53"/>
  <c r="E24" i="53"/>
  <c r="C25" i="53"/>
  <c r="E5" i="82"/>
  <c r="E6" i="82"/>
  <c r="E7" i="82"/>
  <c r="E8" i="82"/>
  <c r="E4" i="82"/>
  <c r="D9" i="82"/>
  <c r="E9" i="82" s="1"/>
  <c r="C9" i="82"/>
  <c r="D34" i="1" l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4" i="76" l="1"/>
  <c r="C5" i="107" l="1"/>
  <c r="D5" i="107"/>
  <c r="B5" i="107"/>
  <c r="C7" i="25" l="1"/>
  <c r="B8" i="16" l="1"/>
  <c r="B8" i="45" l="1"/>
  <c r="B35" i="72" l="1"/>
  <c r="B35" i="10"/>
  <c r="B6" i="106" l="1"/>
  <c r="D6" i="106" s="1"/>
  <c r="C6" i="95"/>
  <c r="D6" i="95" s="1"/>
  <c r="B6" i="95"/>
  <c r="B5" i="20"/>
  <c r="B35" i="42" l="1"/>
  <c r="B35" i="87" l="1"/>
  <c r="B6" i="105" l="1"/>
  <c r="B8" i="99" l="1"/>
  <c r="B29" i="23"/>
  <c r="D29" i="23"/>
  <c r="E29" i="23" s="1"/>
  <c r="B7" i="25"/>
  <c r="D7" i="25" s="1"/>
  <c r="B15" i="44" l="1"/>
  <c r="B46" i="31"/>
  <c r="C6" i="66"/>
  <c r="E6" i="66" s="1"/>
  <c r="B5" i="21"/>
  <c r="D5" i="21"/>
  <c r="E5" i="21" s="1"/>
  <c r="E5" i="104"/>
  <c r="D5" i="104"/>
  <c r="B5" i="104"/>
  <c r="C5" i="103"/>
  <c r="D5" i="103" s="1"/>
  <c r="B5" i="103"/>
  <c r="B5" i="39"/>
  <c r="B33" i="5" l="1"/>
  <c r="J1" i="43"/>
  <c r="B24" i="53" l="1"/>
  <c r="B22" i="53"/>
  <c r="B21" i="53"/>
  <c r="B19" i="53"/>
  <c r="B15" i="53"/>
  <c r="B13" i="53"/>
  <c r="B11" i="53"/>
  <c r="B9" i="53"/>
  <c r="B7" i="53"/>
  <c r="B25" i="53" l="1"/>
  <c r="C5" i="102"/>
  <c r="D5" i="102" s="1"/>
  <c r="B5" i="102"/>
  <c r="D8" i="100" l="1"/>
  <c r="E8" i="100" s="1"/>
  <c r="B8" i="100"/>
  <c r="C8" i="99" l="1"/>
  <c r="D8" i="99" s="1"/>
  <c r="B8" i="98" l="1"/>
  <c r="C8" i="98"/>
  <c r="D8" i="98" s="1"/>
  <c r="B6" i="85"/>
  <c r="D6" i="85" s="1"/>
  <c r="E5" i="97" l="1"/>
  <c r="D5" i="97"/>
  <c r="B5" i="97"/>
  <c r="D10" i="35" l="1"/>
  <c r="E10" i="35" s="1"/>
  <c r="B10" i="35"/>
  <c r="C8" i="89"/>
  <c r="D8" i="89" s="1"/>
  <c r="B8" i="89"/>
  <c r="B5" i="90"/>
  <c r="C5" i="90"/>
  <c r="D5" i="90" s="1"/>
  <c r="B5" i="37"/>
  <c r="B5" i="78"/>
  <c r="C5" i="78"/>
  <c r="D5" i="78" s="1"/>
  <c r="B6" i="66"/>
  <c r="B8" i="29" l="1"/>
  <c r="D7" i="28" l="1"/>
  <c r="E7" i="28" s="1"/>
  <c r="B6" i="96" l="1"/>
  <c r="D6" i="96" s="1"/>
  <c r="B33" i="15" l="1"/>
  <c r="C33" i="15"/>
  <c r="D33" i="15" s="1"/>
  <c r="B36" i="79" l="1"/>
  <c r="C5" i="94" l="1"/>
  <c r="D5" i="94" s="1"/>
  <c r="B5" i="94"/>
  <c r="D25" i="53"/>
  <c r="E25" i="53" s="1"/>
  <c r="B8" i="62"/>
  <c r="C8" i="62"/>
  <c r="D8" i="62" s="1"/>
  <c r="B9" i="82"/>
  <c r="B21" i="17"/>
  <c r="D21" i="17"/>
  <c r="E21" i="17" s="1"/>
  <c r="C10" i="19"/>
  <c r="D10" i="19" s="1"/>
  <c r="B10" i="19"/>
  <c r="C9" i="18" l="1"/>
  <c r="D9" i="18" s="1"/>
  <c r="B9" i="18"/>
  <c r="B35" i="4"/>
  <c r="D5" i="88" l="1"/>
  <c r="E5" i="88" s="1"/>
  <c r="B5" i="88"/>
  <c r="D35" i="87"/>
  <c r="E35" i="87" s="1"/>
  <c r="C5" i="86"/>
  <c r="D5" i="86" s="1"/>
  <c r="B5" i="86"/>
  <c r="C5" i="84" l="1"/>
  <c r="D5" i="84" s="1"/>
  <c r="B5" i="84"/>
  <c r="C8" i="83"/>
  <c r="B8" i="83"/>
  <c r="D8" i="83" l="1"/>
  <c r="C35" i="67"/>
  <c r="B35" i="67"/>
  <c r="D35" i="67" l="1"/>
  <c r="B36" i="80"/>
  <c r="C35" i="1" l="1"/>
  <c r="B35" i="1"/>
  <c r="D35" i="1" l="1"/>
  <c r="D5" i="77"/>
  <c r="C5" i="77"/>
  <c r="B5" i="77"/>
  <c r="B5" i="47"/>
  <c r="C8" i="45"/>
  <c r="D8" i="45" s="1"/>
  <c r="D15" i="44"/>
  <c r="E15" i="44" s="1"/>
  <c r="B7" i="28"/>
  <c r="B26" i="27"/>
  <c r="B5" i="64"/>
  <c r="B35" i="55"/>
  <c r="C35" i="55"/>
  <c r="D35" i="55" s="1"/>
  <c r="B6" i="57"/>
  <c r="C6" i="57"/>
  <c r="D6" i="57" s="1"/>
  <c r="D35" i="56"/>
  <c r="E35" i="56" s="1"/>
  <c r="B35" i="56"/>
  <c r="C32" i="54"/>
  <c r="D32" i="54" s="1"/>
  <c r="B32" i="54"/>
  <c r="C35" i="59"/>
  <c r="D35" i="59" s="1"/>
  <c r="B35" i="59"/>
  <c r="C5" i="61"/>
  <c r="B5" i="61"/>
  <c r="B35" i="7"/>
  <c r="D35" i="7"/>
  <c r="E35" i="7" s="1"/>
  <c r="C35" i="49"/>
  <c r="D35" i="49" s="1"/>
  <c r="B35" i="49"/>
  <c r="C5" i="76"/>
  <c r="B5" i="76"/>
  <c r="D5" i="61" l="1"/>
  <c r="D5" i="76"/>
  <c r="C29" i="73"/>
  <c r="D29" i="73" s="1"/>
  <c r="B29" i="73"/>
  <c r="C35" i="72" l="1"/>
  <c r="D35" i="72" s="1"/>
  <c r="B12" i="68" l="1"/>
  <c r="C12" i="68"/>
  <c r="D12" i="68" s="1"/>
  <c r="C5" i="64"/>
  <c r="D5" i="64" s="1"/>
  <c r="D35" i="11" l="1"/>
  <c r="E35" i="11" s="1"/>
  <c r="B35" i="11"/>
  <c r="C35" i="12"/>
  <c r="D35" i="12" s="1"/>
  <c r="B35" i="12"/>
  <c r="C35" i="10"/>
  <c r="D35" i="10" s="1"/>
  <c r="C5" i="48" l="1"/>
  <c r="D5" i="48" s="1"/>
  <c r="B5" i="48"/>
  <c r="C5" i="47"/>
  <c r="D5" i="47" s="1"/>
  <c r="C5" i="43" l="1"/>
  <c r="D5" i="43" s="1"/>
  <c r="B5" i="43"/>
  <c r="C35" i="42" l="1"/>
  <c r="D35" i="42" s="1"/>
  <c r="B7" i="41" l="1"/>
  <c r="C5" i="37"/>
  <c r="D5" i="37" s="1"/>
  <c r="C5" i="39"/>
  <c r="D5" i="39" s="1"/>
  <c r="C5" i="36" l="1"/>
  <c r="D5" i="36" s="1"/>
  <c r="B5" i="36"/>
  <c r="C5" i="32" l="1"/>
  <c r="D5" i="32" s="1"/>
  <c r="B5" i="32"/>
  <c r="C5" i="30"/>
  <c r="D5" i="30" s="1"/>
  <c r="B5" i="30"/>
  <c r="D26" i="27" l="1"/>
  <c r="E26" i="27" s="1"/>
  <c r="D39" i="26"/>
  <c r="E39" i="26" s="1"/>
  <c r="B39" i="26"/>
  <c r="C11" i="24"/>
  <c r="D11" i="24" s="1"/>
  <c r="B11" i="24"/>
  <c r="C35" i="14" l="1"/>
  <c r="B35" i="14"/>
  <c r="C35" i="13"/>
  <c r="D35" i="13" s="1"/>
  <c r="B35" i="13"/>
  <c r="C33" i="5"/>
  <c r="D33" i="5" s="1"/>
  <c r="C28" i="3"/>
  <c r="D28" i="3" s="1"/>
  <c r="B28" i="3"/>
  <c r="D35" i="14" l="1"/>
</calcChain>
</file>

<file path=xl/sharedStrings.xml><?xml version="1.0" encoding="utf-8"?>
<sst xmlns="http://schemas.openxmlformats.org/spreadsheetml/2006/main" count="1644" uniqueCount="209">
  <si>
    <t>рублей</t>
  </si>
  <si>
    <t>03</t>
  </si>
  <si>
    <t>Наименование и статус муниципального образования Брянской области</t>
  </si>
  <si>
    <t>Городской округ город Брянск</t>
  </si>
  <si>
    <t>Городской округ город Клинцы</t>
  </si>
  <si>
    <t>Жуковский муниципальный округ</t>
  </si>
  <si>
    <t>Нераспределенный резерв</t>
  </si>
  <si>
    <t>01</t>
  </si>
  <si>
    <t>02</t>
  </si>
  <si>
    <t>04</t>
  </si>
  <si>
    <t>05</t>
  </si>
  <si>
    <t>08</t>
  </si>
  <si>
    <t>07</t>
  </si>
  <si>
    <t>819</t>
  </si>
  <si>
    <t>521</t>
  </si>
  <si>
    <t>Стародубский муниципальный округ</t>
  </si>
  <si>
    <t>812</t>
  </si>
  <si>
    <t>522</t>
  </si>
  <si>
    <t>19 4 04 11270</t>
  </si>
  <si>
    <t>19 4 05 11270</t>
  </si>
  <si>
    <t>Гордеевское сельское поселение Гордеевского муниципального района</t>
  </si>
  <si>
    <t>Воробейнское сельское поселение Жирятинского муниципального района</t>
  </si>
  <si>
    <t>Морачевское сельское поселение Жирятинского муниципального района</t>
  </si>
  <si>
    <t>Севский муниципальный район</t>
  </si>
  <si>
    <t>Суземское городское поселение Суземского муниципального района</t>
  </si>
  <si>
    <t>Кокоревское городское поселение Суземского муниципального района</t>
  </si>
  <si>
    <t>Кулажское сельское поселение Суражского муниципального района</t>
  </si>
  <si>
    <t>Овчинское сельское поселение Суражского муниципального района</t>
  </si>
  <si>
    <t>Новозыбковский городской округ</t>
  </si>
  <si>
    <t>Жирятинский муниципальный район</t>
  </si>
  <si>
    <t>837</t>
  </si>
  <si>
    <t>37 4 03 98003</t>
  </si>
  <si>
    <t>ИТОГО</t>
  </si>
  <si>
    <t>Клетнянский муниципальный район</t>
  </si>
  <si>
    <t>Климовский муниципальный район</t>
  </si>
  <si>
    <t>Клинцовский муниципальный район</t>
  </si>
  <si>
    <t>Навлинский муниципальный район</t>
  </si>
  <si>
    <t>Почепский муниципальный район</t>
  </si>
  <si>
    <t>Трубчевский муниципальный район</t>
  </si>
  <si>
    <t>Унечский муниципальный район</t>
  </si>
  <si>
    <t>Злынковский муниципальный район</t>
  </si>
  <si>
    <t>Городской округ город Фокино</t>
  </si>
  <si>
    <t>Почепское городское поселение Почепского муниципального района</t>
  </si>
  <si>
    <t>Суражское городское поселение Суражского муниципального района</t>
  </si>
  <si>
    <t>Унечское городское поселение Унечского муниципального района</t>
  </si>
  <si>
    <t>Сельцовский городской округ</t>
  </si>
  <si>
    <t>Локотское городское поселение Брасовского муниципального района</t>
  </si>
  <si>
    <t>Брянский муниципальный район</t>
  </si>
  <si>
    <t>Выгоничское городское поселение Выгоничского муниципального района</t>
  </si>
  <si>
    <t>Гордеевский муниципальный район</t>
  </si>
  <si>
    <t>Дубровское городское поселение Дубровского муниципального района</t>
  </si>
  <si>
    <t>Дятьковское городское поселение Дятьковского муниципального района</t>
  </si>
  <si>
    <t>Бытошское городское поселение Дятьковского муниципального района</t>
  </si>
  <si>
    <t>Ивотское городское поселение Дятьковского муниципального района</t>
  </si>
  <si>
    <t>Любохонское городское поселение Дятьковского муниципального района</t>
  </si>
  <si>
    <t>Старское городское поселение Дятьковского муниципального района</t>
  </si>
  <si>
    <t>Злынковское городское поселение Злынковского муниципального района</t>
  </si>
  <si>
    <t>Карачевское городское поселение Карачевского муниципального района</t>
  </si>
  <si>
    <t>Клетнянское городское поселение Клетнянского муниципального района</t>
  </si>
  <si>
    <t>Климовское городское поселение Климовского муниципального района</t>
  </si>
  <si>
    <t>Комаричское городское поселение Комаричского муниципального района</t>
  </si>
  <si>
    <t>Красногорское городское поселение Красногорского муниципального района</t>
  </si>
  <si>
    <t>Мглинское городское поселение Мглинского муниципального района</t>
  </si>
  <si>
    <t>Навлинское городское поселение Навлинского муниципального района</t>
  </si>
  <si>
    <t>Погарский муниципальный район</t>
  </si>
  <si>
    <t>Погарское городское поселение Погарского муниципального района</t>
  </si>
  <si>
    <t>Рогнединское городское поселение Рогнединского муниципального района</t>
  </si>
  <si>
    <t>Севское городское поселение Севского муниципального района</t>
  </si>
  <si>
    <t>Брасовский муниципальный район</t>
  </si>
  <si>
    <t>Выгоничский муниципальный район</t>
  </si>
  <si>
    <t>Дубровский муниципальный район</t>
  </si>
  <si>
    <t>Дятьковский муниципальный район</t>
  </si>
  <si>
    <t>Карачевский муниципальный район</t>
  </si>
  <si>
    <t>Комаричский муниципальный район</t>
  </si>
  <si>
    <t>Красногорский муниципальный район</t>
  </si>
  <si>
    <t>Мглинский муниципальный район</t>
  </si>
  <si>
    <t>Рогнединский муниципальный район</t>
  </si>
  <si>
    <t>Суземский муниципальный район</t>
  </si>
  <si>
    <t>Суражский муниципальный район</t>
  </si>
  <si>
    <t>Мылинское сельское поселение Карачевского муниципального района</t>
  </si>
  <si>
    <t>Глинищевское сельское поселение Брянского муниципального района</t>
  </si>
  <si>
    <t>Мирнинское сельское поселение Гордеевского муниципального района</t>
  </si>
  <si>
    <t>Жирятинское сельское поселение Жирятинского муниципального района</t>
  </si>
  <si>
    <t>Смолевичское сельское поселение Клинцовского муниципального района</t>
  </si>
  <si>
    <t>Трубчевское городское поселение Трубчевского муниципального района</t>
  </si>
  <si>
    <t>Белоберезковское городское поселение Трубчевского муниципального района</t>
  </si>
  <si>
    <t>Симонтовское сельское поселение Мглинского муниципального района</t>
  </si>
  <si>
    <t>Нивнянское сельское поселение Суражского муниципального района</t>
  </si>
  <si>
    <t>Городецкое сельское поселение Трубчевского муниципального района</t>
  </si>
  <si>
    <t>15 1 A1 55190</t>
  </si>
  <si>
    <t>Бошинское сельское поселение Карачевского муниципального района</t>
  </si>
  <si>
    <t xml:space="preserve">Глинновское сельское поселение Гордеевского муниципального района  </t>
  </si>
  <si>
    <t xml:space="preserve">Локотское городское поселение Брасовского муниципального района  </t>
  </si>
  <si>
    <t xml:space="preserve">Новозыбковский городской округ  </t>
  </si>
  <si>
    <t xml:space="preserve">Выгоничский муниципальный район  </t>
  </si>
  <si>
    <t xml:space="preserve">Климовское городское поселение Климовского муниципального района  </t>
  </si>
  <si>
    <t>12 1 F3 67484</t>
  </si>
  <si>
    <t>523</t>
  </si>
  <si>
    <t>12 4 02 09505</t>
  </si>
  <si>
    <t>12 4 02 09605</t>
  </si>
  <si>
    <t>Отчет об исполнении расходов, предусмотренных таблицей 1.1 приложения 11 к Закону Брянской области "Об областном бюджете на 2023 год и на плановый период 2024 и 2025 годов" "Распределение дотаций на выравнивание бюджетной обеспеченности муниципальных районов (муниципальных округов, городских округов) на 2023 год"</t>
  </si>
  <si>
    <t>Утверждено</t>
  </si>
  <si>
    <t>Исполнено</t>
  </si>
  <si>
    <t>Процент исполнения</t>
  </si>
  <si>
    <t>Отчет об исполнении расходов, предусмотренных таблицей 2.2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образований на охрану окружающей среды в рамках государственной программы "Охрана окружающей среды, воспроизводство и использование природных ресурсов Брянской области" на 2023 год"</t>
  </si>
  <si>
    <t>Отчет об исполнении расходов, предусмотренных таблицей 1.2 приложения 11 к Закону Брянской области "Об областном бюджете на 2023 год и на плановый период 2024 и 2025 годов" "Распределение дотаций на поддержку мер по обеспечению сбалансированности бюджетов муниципальных районов (муниципальных округов, городских округов) на 2023 год"</t>
  </si>
  <si>
    <t>Бюджетные ассигнования, утвержденные законом о бюджета</t>
  </si>
  <si>
    <t>Бюджетные ассигнования, утвержденные сводной бюджетной росписью</t>
  </si>
  <si>
    <t>Отчет об исполнении расходов, предусмотренных таблицей 2.11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районов (муниципальных округов, городских округов) на государственную поддержку отрасли культуры для муниципальных учреждений дополнительного образования сферы культуры в рамках регионального проекта "Культурная среда (Брянская область)" государственной программы "Развитие культуры и туризма в Брянской области" на 2023 год"</t>
  </si>
  <si>
    <t>Отчет об исполнении расходов, предусмотренных таблицей 2.12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образований на развитие сети учреждений культурно-досугового типа в рамках регионального проекта "Культурная среда (Брянская область)" государственной программы "Развитие культуры и туризма в Брянской области" на 2023 год"</t>
  </si>
  <si>
    <t>Постановление Правительства Брянской области от 26.12.2023 № 738-п "О внесении изменений в распределение субсидий бюджетам муниципальных образований на развитие сети учреждений культурно-досугового типа муниципальных учреждений культуры в рамках регионального проекта "Культурная среда (Брянская область)" государственной программы "Развитие культуры и туризма в Брянской области" на 2023 год и на плановый период 2024 и 2025 годов"</t>
  </si>
  <si>
    <t xml:space="preserve">в редакции постановлений Правительства Брянской области от 04.10.2023 № 463-п "О распределении на 2023 год второй части дотаций на поддержку мер по обеспечению сбалансированности бюджетов муниципальных районов (муниципальных округов, городских округов)", от 16.10.2023 № 487-п "О распределении на 2023 год второй части дотаций на поддержку мер по обеспечению сбалансированности бюджетов муниципальных районов (муниципальных округов, городских округов)", от 16.10.2023 № 488-п "О распределении на 2023 год второй части дотаций на поддержку мер по обеспечению сбалансированности бюджетов муниципальных районов (муниципальных округов, городских округов)", от 23.10.2023 № 497-п "О распределении на 2023 год второй части дотаций на поддержку мер по обеспечению сбалансированности бюджетов муниципальных районов (муниципальных округов, городских округов)", от 30.10.2023 № 513-п "О распределении на 2023 год второй части дотаций на поддержку мер по обеспечению сбалансированности бюджетов муниципальных районов (муниципальных округов, городских округов)", от 13.11.2023 № 537-п "О распределении на 2023 год второй части дотаций на поддержку мер по обеспечению сбалансированности бюджетов муниципальных районов (муниципальных округов, городских округов)", от 20.11.2023 № 573-п "О распределении на 2023 год второй части дотаций на поддержку мер по обеспечению сбалансированности бюджетов муниципальных районов (муниципальных округов, городских округов)", от 27.11.2023 № 589-п "О распределении на 2023 год второй части дотаций на поддержку мер по обеспечению сбалансированности бюджетов муниципальных районов (муниципальных округов, городских округов)", </t>
  </si>
  <si>
    <t>от 04.12.2023 № 610-п "О распределении на 2023 год второй части дотаций на поддержку мер по обеспечению сбалансированности бюджетов муниципальных районов (муниципальных округов, городских округов)", от 11.12.2023 № 634-п "О распределении на 2023 год второй части дотаций на поддержку мер по обеспечению сбалансированности бюджетов муниципальных районов (муниципальных округов, городских округов)", от 18.12.2023 № 669-п "О распределении на 2023 год второй части дотаций на поддержку мер по обеспечению сбалансированности бюджетов муниципальных районов (муниципальных округов, городских округов)", от 18.12.2023 № 670-п "О распределении на 2023 год второй части дотаций на поддержку мер по обеспечению сбалансированности бюджетов муниципальных районов (муниципальных округов, городских округов)", от 18.12.2023 № 672-п "О распределении на 2023 год второй части дотаций на поддержку мер по обеспечению сбалансированности бюджетов муниципальных районов (муниципальных округов, городских округов)", от 18.12.2023 № 676-п "О распределении на 2023 год второй части дотаций на поддержку мер по обеспечению сбалансированности бюджетов муниципальных районов (муниципальных округов, городских округов)", от 18.12.2023 № 695-п "О распределении на 2023 год второй части дотаций на поддержку мер по обеспечению сбалансированности бюджетов муниципальных районов (муниципальных округов, городских округов)", от 26.12.2023 № 714-п "О распределении на 2023 год второй части дотаций на поддержку мер по обеспечению сбалансированности бюджетов муниципальных районов (муниципальных округов, городских округов)"</t>
  </si>
  <si>
    <t>Отчет об исполнении расходов, предусмотренных таблицей 2.1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образований на ликвидацию несанкционированных свалок в границах городов и наиболее опасных объектов накопленного экологического вреда окружающей среде в рамках регионального проекта "Чистая страна (Брянская область)" государственной программы "Охрана окружающей среды, воспроизводство и использование природных ресурсов Брянской области" на 2023 год"</t>
  </si>
  <si>
    <t>Постановление Правительства Брянской области от 26.12.2023 № 770-п "О внесении изменений в распределение субсидий бюджетам муниципальных образований на ликвидацию несанкционированных свалок в границах городов и наиболее опасных объектов накопленного экологического вреда окружающей среде на 2023 год и на плановый период 2024 и 2025 годов"</t>
  </si>
  <si>
    <t>Процент исполнения к сводной бюджетной росписи</t>
  </si>
  <si>
    <t>Отчет об исполнении расходов, предусмотренных таблицей 2.3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районов (муниципальных округов, городских округов) на установление и описание местоположения границ территориальных зон в рамках государственной программы "Региональная политика Брянской области" на 2023 год"</t>
  </si>
  <si>
    <t>Отчет об исполнении расходов, предусмотренных таблицей 2.4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районов (муниципальных округов, городских округов) на проведение комплексных кадастровых работ в рамках государственной программы "Региональная политика Брянской области" на 2023 год"</t>
  </si>
  <si>
    <t>Отчет об исполнении расходов, предусмотренных таблицей 2.5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образований на реализацию мероприятий федеральной целевой программы "Увековечение памяти погибших при защите Отечества на 2019 - 2024 годы" государственной программы "Региональная политика Брянской области" на 2023 год"</t>
  </si>
  <si>
    <t>Постановление Правительства Брянской области от 26.12.2023 № 717-п "О внесении изменений в распределение субсидий бюджетам муниципальных образований на реализацию мероприятий федеральной целевой программы "Увековечение памяти погибших при защите Отечества на 2019 - 2024 годы" государственной программы "Региональная политика Брянской области" на 2023 год и на плановый период 2024 и 2025 годов"</t>
  </si>
  <si>
    <t>Отчет об исполнении расходов, предусмотренных таблицей 2.13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образований на государственную поддержку отрасли культуры для муниципальных учреждений культуры в рамках регионального проекта "Культурная среда (Брянская область)" государственной программы "Развитие культуры и туризма в Брянской области" на 2023 год"</t>
  </si>
  <si>
    <t>Отчет об исполнении расходов, предусмотренных таблицей 2.14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районов (муниципальных округов, городских округов) на техническое оснащение муниципальных музеев в рамках регионального проекта "Культурная среда (Брянская область)" государственной программы "Развитие культуры и туризма в Брянской области" на 2023 год"</t>
  </si>
  <si>
    <t>Отчет об исполнении расходов, предусмотренных таблицей 2.15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районов (муниципальных округов, городских округов) на реконструкцию и капитальный ремонт муниципальных музеев в рамках регионального проекта "Культурная среда (Брянская область)" государственной программы "Развитие культуры и туризма в Брянской области" на 2023 год"</t>
  </si>
  <si>
    <t>Отчет об исполнении расходов, предусмотренных таблицей 2.16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районов (муниципальных округов, городских округов) на государственную поддержку отрасли культуры с целью реализации мероприятий по модернизации библиотек в части комплектования книжных фондов в рамках государственной программы "Развитие культуры и туризма в Брянской области" на 2023 год"</t>
  </si>
  <si>
    <t>Отчет об исполнении расходов, предусмотренных таблицей 2.17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районов (муниципальных округов, городских округов) на обеспечение развития и укрепления материально-технической базы домов культуры в населенных пунктах с числом жителей до 50 тысяч человек в рамках государственной программы "Развитие культуры и туризма в Брянской области" на 2023 год"</t>
  </si>
  <si>
    <t>Отчет об исполнении расходов, предусмотренных таблицей 2.18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районов (муниципальных округов, городских округов)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в рамках регионального проекта "Современная школа (Брянская область)" государственной программы "Развитие образования и науки Брянской области" на 2023 год"</t>
  </si>
  <si>
    <t>Отчет об исполнении расходов, предусмотренных таблицей 2.19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районов (муниципальных округов, городских округов) на реализацию мероприятий по модернизации школьных систем образования в рамках государственной программы "Развитие образования и науки Брянской области" на 2023 год"</t>
  </si>
  <si>
    <t>Постановление Правительства Брянской области от 26.12.2023 № 741-п "О внесении изменений в распределение субсидий бюджетам муниципальных образований на реализацию мероприятий по модернизации школьных систем образования в рамках государственной программы "Развитие образования и науки Брянской области" на 2023 год и на плановый период 2024 и 2025 годов"</t>
  </si>
  <si>
    <t>Отчет об исполнении расходов, предусмотренных таблицей 2.20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районов (муниципальных округов, городских округов) на создание цифровой образовательной среды в общеобразовательных организациях Брянской области в рамках государственной программы "Развитие образования и науки Брянской области" на 2023 год"</t>
  </si>
  <si>
    <t>Отчет об исполнении расходов, предусмотренных таблицей 2.21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районов (муниципальных округов, городских округов) на приведение в соответствии с брендбуком "Точка роста" помещений муниципальных общеобразовательных организаций в рамках государственной программы "Развитие образования и науки Брянской области" на 2023 год"</t>
  </si>
  <si>
    <t>Отчет об исполнении расходов, предусмотренных таблицей 2.22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районов (муниципальных округов, городских округов) на реализацию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организациях, в рамках государственной программы "Развитие образования и науки Брянской области" на 2023 год"</t>
  </si>
  <si>
    <t>Постановление Правительства Брянской области от 26.12.2023 № 742-п "О внесении изменений в распределение субсидий бюджетам муниципальных образований на реализацию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организациях, в рамках государственной программы "Развитие образования и науки Брянской области" на 2023 год и на плановый период 2024 и 2025 годов"</t>
  </si>
  <si>
    <t>Отчет об исполнении расходов, предусмотренных таблицей 2.23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районов (муниципальных округов, городских округов)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 в рамках регионального проекта "Успех каждого ребенка (Брянская область)" государственной программы "Развитие образования и науки Брянской области" на 2023 год"</t>
  </si>
  <si>
    <t>Отчет об исполнении расходов, предусмотренных таблицей 2.24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районов (муниципальных округов, городских округов) на реализацию мероприятий по проведению оздоровительной кампании детей в рамках государственной программы "Развитие образования и науки Брянской области" на 2023 год"</t>
  </si>
  <si>
    <t>Отчет об исполнении расходов, предусмотренных таблицей 2.25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образований на обеспечение комплексного развития сельских территорий в рамках регионального проекта "Развитие жилищного строительства на сельских территориях и повышение уровня благоустройства домовладений" подпрограммы "Создание условий для обеспечения доступным и комфортным жильем сельского населения" государственной программы "Комплексное развитие сельских территорий Брянской области" на 2023 год"</t>
  </si>
  <si>
    <t>Постановление Правительства Брянской области от 22.12.2023 № 705-п "О внесении изменений в распределение субсидий бюджетам муниципальных образований на обеспечение комплексного развития сельских территорий на 2023 год и на плановый период 2024 и 2025 годов"</t>
  </si>
  <si>
    <t>Отчет об исполнении расходов, предусмотренных таблицей 2.44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районов (муниципальных округов, городских округов) на реализацию мероприятий по обеспечению жильем молодых семей в рамках подпрограммы "Обеспечение жильем молодых семей в Брянской области" государственной программы "Социальная и демографическая политика Брянской области" на 2023 год"</t>
  </si>
  <si>
    <t>Отчет об исполнении расходов, предусмотренных таблицей 2.46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образований на оснащение объектов спортивной инфраструктуры спортивно-технологическим оборудованием в рамках регионального проекта "Спорт - норма жизни (Брянская область)" подпрограммы "Развитие спорта высших достижений и системы подготовки спортивного резерва" государственной программы "Развитие физической культуры и спорта Брянской области" на 2023 год"</t>
  </si>
  <si>
    <t>Отчет об исполнении расходов, предусмотренных таблицей 2.45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районов (муниципальных округов, городских округов) на обеспечение жильем тренеров, тренеров-преподавателей учреждений физической культуры и спорта Брянской области в рамках подпрограммы "Обеспечение жильем тренеров, тренеров-преподавателей государственных и муниципальных учреждений физической культуры и спорта Брянской области" государственной программы "Развитие физической культуры и спорта Брянской области" на 2023 год"</t>
  </si>
  <si>
    <t>Постановление Правительства Брянской области от 19.06.2023 № 227-п "О внесении изменений в распределение субсидий бюджетам муниципальных районов (муниципальных округов, городских округов) на 2023 год и на плановый период 2024 и 2025 годов"</t>
  </si>
  <si>
    <t>Постановление Правительства Брянской области от 30.10.2023 № 515-п "О внесении изменений в распределение субсидий бюджетам муниципальных районов (муниципальных округов, городских округов) на 2023 год и на плановый период 2024 и 2025 годов"</t>
  </si>
  <si>
    <t>Отчет об исполнении расходов, предусмотренных таблицей 2.6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образований на подготовку объектов жилищно-коммунального хозяйства к зиме в рамках государственной программы "Развитие топливно-энергетического комплекса и жилищно-коммунального хозяйства Брянской области" на 2023 год"</t>
  </si>
  <si>
    <t>Постановление Правительства Брянской области от 15.12.2023 № 660-п "О внесении изменений в распределение субсидий бюджетам муниципальных образований на 2023 год и на плановый период 2024 и 2025 годов"</t>
  </si>
  <si>
    <t>Отчет об исполнении расходов, предусмотренных таблицей 2.7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образований на софинансирование объектов капитальных вложений муниципальной собственности в рамках подпрограммы "Чистая вода" государственной программы "Развитие топливно-энергетического комплекса и жилищно-коммунального хозяйства Брянской области" на 2023 год"</t>
  </si>
  <si>
    <t>Отчет об исполнении расходов, предусмотренных таблицей 2.8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образований на софинансирование объектов капитальных вложений муниципальной собственности в рамках подпрограммы "Строительство и реконструкция очистных сооружений в населенных пунктах Брянской области" государственной программы "Развитие топливно-энергетического комплекса и жилищно-коммунального хозяйства Брянской области" на 2023 год"</t>
  </si>
  <si>
    <t>Отчет об исполнении расходов, предусмотренных таблицей 2.55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образований на обеспечение устойчивого сокращения непригодного для проживания жилищного фонда в рамках  регионального проекта "Обеспечение устойчивого сокращения непригодного для проживания жилищного фонда (Брянская область)" государственной программы "Развитие топливно-энергетического комплекса и жилищно-коммунального хозяйства Брянской области" на 2023 год"</t>
  </si>
  <si>
    <t>Отчет об исполнении расходов, предусмотренных таблицей 2.56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образований на приобретение специализированной техники для предприятий жилищно-коммунального комплекса в рамках государственной программы "Развитие топливно-энергетического комплекса и жилищно-коммунального хозяйства Брянской области" на 2023 год"</t>
  </si>
  <si>
    <t>Отчет об исполнении расходов, предусмотренных таблицей 2.57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образований на обеспечение мероприятий по модернизации систем коммунальной инфраструктуры в рамках государственной программы "Развитие топливно-энергетического комплекса и жилищно-коммунального хозяйства Брянской области" на 2023 год"</t>
  </si>
  <si>
    <t>Отчет об исполнении расходов, предусмотренных таблицей 2.58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образований на софинансирование объектов капитальных вложений муниципальной собственности в рамках государственной программы «Развитие топливно-энергетического комплекса и жилищно-коммунального хозяйства Брянской области" на 2023 год"</t>
  </si>
  <si>
    <t>Отчет об исполнении расходов, предусмотренных таблицей 2.9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образований на реализацию программ формирования современной городской среды в рамках регионального проекта "Формирование комфортной городской среды (Брянская область)" государственной программы "Формирование современной городской среды Брянской области" на 2023 год"</t>
  </si>
  <si>
    <t>Постановление Правительства Брянской области от 11.12.2023 № 635-п "О внесении изменений в распределение субсидий бюджетам муниципальных образований на 2023 год и на плановый период 2024 и 2025 годов"</t>
  </si>
  <si>
    <t>Отчет об исполнении расходов, предусмотренных таблицей 2.26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образований на мероприятия по стимулированию программ развития жилищного строительства субъектов Российской Федерации в рамках регионального проекта "Жилье (Брянская область)" подпрограммы "Стимулирование развития жилищного строительства в Брянской области"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 на 2023 год"</t>
  </si>
  <si>
    <t>Постановление Правительства Брянской области от 26.12.2023 № 750-п "О внесении изменений в распределение субсидий бюджетам муниципальных образований на 2023 год и на плановый период 2024 и 2025 годов"</t>
  </si>
  <si>
    <t>Отчет об исполнении расходов, предусмотренных таблицей 2.27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образований на финансовое обеспечение дорожной деятельности в рамках регионального проекта "Региональная и местная дорожная сеть (Брянская область)" подпрограммы "Автомобильные дороги"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 на 2023 год"</t>
  </si>
  <si>
    <t>Постановление Правительства Брянской области от 08.12.2023 № 632-п "О внесении изменений в распределение субсидий бюджетам муниципальных образований на 2023 год и на плановый период 2024 и 2025 годов"</t>
  </si>
  <si>
    <t>Отчет об исполнении расходов, предусмотренных таблицей 2.28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образований на приведение в нормативное состояние автомобильных дорог и искусственных дорожных сооружений в рамках регионального проекта "Региональная и местная дорожная сеть (Брянская область)" подпрограммы "Автомобильные дороги"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 на 2023 год"</t>
  </si>
  <si>
    <t>Постановление Правительства Брянской области от 14.11.2023 № 558-п "О внесении изменений в распределение субсидий бюджетам муниципальных образований на 2023 год и на плановый период 2024 и 2025 годов"</t>
  </si>
  <si>
    <t>Отчет об исполнении расходов, предусмотренных таблицей 2.30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образований на реализацию инвестиционных проектов, одобренных в соответствии с постановлением Правительства Российской Федерации от 19 октября 2020 года № 1704, в рамках подпрограммы "Автомобильные дороги"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 на 2023 год"</t>
  </si>
  <si>
    <t>Постановление Правительства Брянской области от 12.12.2023 № 659-п "О внесении изменений в распределение субсидий бюджетам муниципальных образований на 2023 год и на плановый период 2024 и 2025 годов"</t>
  </si>
  <si>
    <t>Отчет об исполнении расходов, предусмотренных таблицей 2.10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образований на строительство и реконструкцию (модернизацию) объектов питьевого водоснабжения в рамках регионального проекта "Чистая вода (Брянская область)" государственной программы "Развитие топливно-энергетического комплекса и жилищно-коммунального хозяйства Брянской области" на 2023 год"</t>
  </si>
  <si>
    <t>Постановление Правительства Брянской области от 26.12.2023 № 725-п "О внесении изменений в распределение субсидий бюджетам муниципальных образований на 2023 год и на плановый период 2024 и 2025 годов"</t>
  </si>
  <si>
    <t>Отчет об исполнении расходов, предусмотренных таблицей 2.31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образований на развитие и совершенствование сети автомобильных дорог общего пользования местного значения в рамках подпрограммы "Автомобильные дороги"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 на 2023 год"</t>
  </si>
  <si>
    <t>Отчет об исполнении расходов, предусмотренных таблицей 2.32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образований на реализацию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1189, в рамках подпрограммы "Автомобильные дороги"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 на 2023 год"</t>
  </si>
  <si>
    <t>Отчет об исполнении расходов, предусмотренных таблицей 2.33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образований на обеспечение сохранности автомобильных дорог местного значения и условий безопасности движения по ним в рамках подпрограммы "Автомобильные дороги"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 на 2023 год"</t>
  </si>
  <si>
    <t>Отчет об исполнении расходов, предусмотренных таблицей 2.34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образований на софинансирование объектов капитальных вложений муниципальной собственности в рамках подпрограммы "Развитие социальной и инженерной инфраструктуры Брянской области"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 на 2023 год"</t>
  </si>
  <si>
    <t>Отчет об исполнении расходов, предусмотренных таблицей 2.35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районов (муниципальных округов, городских округов) на реализацию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1189, в рамках государственной программы "Развитие образования и науки Брянской области" на 2023 год"</t>
  </si>
  <si>
    <t>Отчет об исполнении расходов, предусмотренных таблицей 2.36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районов (муниципальных округов, городских округов) на софинансирование объектов капитальных вложений муниципальной собственности в рамках государственной программы "Развитие образования и науки Брянской области" на 2023 год"</t>
  </si>
  <si>
    <t>Отчет об исполнении расходов, предусмотренных таблицей 2.37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районов (муниципальных округов, городских округов) на модернизацию инфраструктуры общего образования в отдельных субъектах Российской Федерации в рамках регионального проекта "Современная школа (Брянская область)" государственной программы "Создание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обучения" на 2023 год"</t>
  </si>
  <si>
    <t>Отчет об исполнении расходов, предусмотренных таблицей 2.38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районов (муниципальных округов, городских округов) на создание новых мест в общеобразовательных организациях в рамках регионального проекта "Современная школа (Брянская область)" государственной программы "Создание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обучения" (софинансирование объектов капитальных вложений муниципальной собственности) на 2023 год"</t>
  </si>
  <si>
    <t>Отчет об исполнении расходов, предусмотренных таблицей 2.40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образований на развитие сети учреждений культурно-досугового типа муниципальных учреждений культуры в рамках регионального проекта "Культурная среда (Брянская область)" государственной программы "Развитие культуры и туризма в Брянской области" (строительство центров культурного развития) на 2023 год"</t>
  </si>
  <si>
    <t>Отчет об исполнении расходов, предусмотренных таблицей 2.42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образований на софинансирование объектов капитальных вложений муниципальной собственности в рамках регионального проекта "Спорт - норма жизни (Брянская область)" подпрограммы "Развитие спорта высших достижений и системы подготовки спортивного резерва" государственной программы "Развитие физической культуры и спорта Брянской области" на 2023 год"</t>
  </si>
  <si>
    <t>Отчет об исполнении расходов, предусмотренных таблицей 2.43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образований на создание и модернизацию объектов спортивной инфраструктуры муниципальной собственности для занятий физической культурой и спортом в рамках регионального проекта "Спорт - норма жизни (Брянская область)" подпрограммы "Развитие спорта высших достижений и системы подготовки спортивного резерва" государственной программы "Развитие физической культуры и спорта Брянской области" на 2023 год"</t>
  </si>
  <si>
    <t>Отчет об исполнении расходов, предусмотренных таблицей 2.48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районов (муниципальных округов, городских округов) на государственную поддержку организаций, входящих в систему спортивной подготовки, в рамках регионального проекта "Спорт - норма жизни (Брянская область)" подпрограммы "Развитие спорта высших достижений и системы подготовки спортивного резерва" государственной программы "Развитие физической культуры и спорта Брянской области" на 2023 год"</t>
  </si>
  <si>
    <t>Отчет об исполнении расходов, предусмотренных таблицей 2.49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образований на 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своем наименовании слово «олимпийский» или образованные на его основе слова или словосочетания, в нормативное состояние в рамках регионального проекта "Спорт-норма жизни (Брянская область)" подпрограммы "Развитие спорта высших достижений и системы подготовки спортивного резерва» государственной программы "Развитие физической культуры и спорта Брянской области" на 2023 год"</t>
  </si>
  <si>
    <t>Отчет об исполнении расходов, предусмотренных таблицей 2.51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образований на сохранение, использование, популяризацию и государственную охрану объектов культурного наследия в рамках подпрограммы "Охрана и сохранение историко-культурного наследия Брянской области" государственной программы "Развитие культуры и туризма в Брянской области" на 2023 год"</t>
  </si>
  <si>
    <t>Отчет об исполнении расходов, предусмотренных таблицей 2.52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районов (муниципальных округов, городских округов) на капитальный ремонт бассейнов муниципальных образовательных организаций Брянской области  в рамках государственной программы "Развитие образования и науки Брянской области" на 2023 год"</t>
  </si>
  <si>
    <t>Отчет об исполнении расходов, предусмотренных таблицей 2.53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образований на проведение ремонта спортивных сооружений в рамках регионального проекта "Спорт - норма жизни (Брянская область)" подпрограммы "Развитие спорта высших достижений и системы подготовки спортивного резерва"  государственной программы "Развитие физической культуры и спорта Брянской области на 2023 год"</t>
  </si>
  <si>
    <t>Отчет об исполнении расходов, предусмотренных таблицей 2.54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районов (муниципальных округов, городских округов) на софинансирование объектов капитальных вложений муниципальной собственности в рамках государственной программы "Создание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обучения" на 2023 год"</t>
  </si>
  <si>
    <t>Отчет об исполнении расходов, предусмотренных таблицей 2.59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образований на софинансирование объектов капитальных вложений муниципальной собственности в рамках подпрограммы "Реабилитация населения и территории Брянской области, подвергшихся радиационному воздействию вследствие катастрофы на Чернобыльской АЭС" государственной программы "Обеспечение реализации государственных полномочий в области строительства, архитектуры и развитие дорожного хозяйства Брянской области" на 2023 год"</t>
  </si>
  <si>
    <t>Отчет об исполнении расходов, предусмотренных таблицей 2.60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образований на софинансирование объектов капитальных вложений муниципальной собственности в рамках государственной программы "Развитие физической культуры и спорта Брянской области" на 2023 год"</t>
  </si>
  <si>
    <t>Отчет об исполнении расходов, предусмотренных таблицей 2.61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районов (муниципальных округов, городских округов) на развитие спортивной инфраструктуры объектов спорта Брянской области в рамках государственной программы "Развитие физической культуры и спорта Брянской области" на 2023 год"</t>
  </si>
  <si>
    <t>Отчет об исполнении расходов, предусмотренных таблицей 3.1 приложения 11 к Закону Брянской области "Об областном бюджете на 2023 год и на плановый период 2024 и 2025 годов" "Распределение субвенций бюджетам муниципальных районов (муниципальных округов, городских округов) на осуществление отдельных государственных полномочий Брянской области по организации проведения на территории Брянской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оборудования и содержания скотомогильников (биотермических ям) и по организации мероприятий при осуществлении деятельности по обращению с животными без владельцев на 2023 год"</t>
  </si>
  <si>
    <t>Постановление Правительства Брянской области от 30.10.2023 № 520-п "О внесении изменений в распределение субвенций бюджетам муниципальных районов (муниципальных округов, городских округов) на 2023 год и на плановый период 2024 и 2025 годов"</t>
  </si>
  <si>
    <t>Отчет об исполнении расходов, предусмотренных таблицей 3.2 приложения 11 к Закону Брянской области "Об областном бюджете на 2023 год и на плановый период 2024 и 2025 годов" "Распределение субвенций бюджетам муниципальных образований по предоставлению мер социальной поддержки по оплате жилья и коммунальных услуг отдельным категориям граждан, работающих в учреждениях культуры, находящихся в сельской местности или поселках городского типа на 2023 год"</t>
  </si>
  <si>
    <t>Отчет об исполнении расходов, предусмотренных таблицей 3.3 приложения 11 к Закону Брянской области "Об областном бюджете на 2023 год и на плановый период 2024 и 2025 годов" "Распределение субвенций бюджетам муниципальных районов (муниципальных округов, городских округов) на осуществление отдельных полномочий в сфере образования на 2023 год"</t>
  </si>
  <si>
    <t>Постановление Правительства Брянской области от 27.11.2023 № 591-п "О внесении изменений в распределение субвенций бюджетам муниципальных районов (муниципальных округов, городских округов) на осуществление отдельных полномочий в сфере образования на 2023 год и на плановый период 2024 и 2025 годов"</t>
  </si>
  <si>
    <t>Отчет об исполнении расходов, предусмотренных таблицей 3.4 приложения 11 к Закону Брянской области "Об областном бюджете на 2023 год и на плановый период 2024 и 2025 годов" "Распределение субвенций бюджетам муниципальных районов (муниципальных округов, городских округов) на выплату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на 2023 год"</t>
  </si>
  <si>
    <t>Постановление Правительства Брянской области от 27.11.2023 № 590-п "О внесении изменений в распределение субвенций бюджетам муниципальных районов (муниципальных округов, городских округов) на выплату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образования, на 2023 год и на плановый период 2024 и 2025 годов"</t>
  </si>
  <si>
    <t>Отчет об исполнении расходов, предусмотренных таблицей 3.5 приложения 11 к Закону Брянской области "Об областном бюджете на 2023 год и на плановый период 2024 и 2025 годов" "Распределение субвенций бюджетам муниципальных районов на выравнивание бюджетной обеспеченности поселений на 2023 год"</t>
  </si>
  <si>
    <t>Отчет об исполнении расходов, предусмотренных таблицей 3.6 приложения 11 к Закону Брянской области "Об областном бюджете на 2023 год и на плановый период 2024 и 2025 годов" "Распределение субвенций бюджетам муниципальных районов (муниципальных округов, городских округов)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на 2023 год"</t>
  </si>
  <si>
    <t>Постановление Правительства Брянской области от 18.12.2023 № 685-п "О внесении изменений в распределение субвенций бюджетам муниципальных районов (муниципальных округов, городских округов) на 2023 год и на плановый период 2024 и 2025 годов"</t>
  </si>
  <si>
    <t>Отчет об исполнении расходов, предусмотренных таблицей 3.7 приложения 11 к Закону Брянской области "Об областном бюджете на 2023 год и на плановый период 2024 и 2025 годов" "Распределение субвенций бюджетам муниципальных районов (муниципальных округов, городских округов) на обеспечение сохранности жилых помещений, закрепленных за детьми-сиротами и детьми, оставшимися без попечения родителей на 2023 год"</t>
  </si>
  <si>
    <t>Отчет об исполнении расходов, предусмотренных таблицей 3.8 приложения 11 к Закону Брянской области "Об областном бюджете на 2023 год и на плановый период 2024 и 2025 годов" "Распределение субвенций бюджетам муниципальных районов (муниципальных округов, городских округов) на организацию и осуществление деятельности по опеке и попечительству на 2023 год"</t>
  </si>
  <si>
    <t>Отчет об исполнении расходов, предусмотренных таблицей 3.9 приложения 11 к Закону Брянской области "Об областном бюджете на 2023 год и на плановый период 2024 и 2025 годов" "Распределение субвенций бюджетам муниципальных районов (муниципальных округов, городских округов) на осуществление отдельных государственных полномочий Брянской области по установлению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 на 2023 год"</t>
  </si>
  <si>
    <t>Отчет об исполнении расходов, предусмотренных таблицей 3.10 приложения 11 к Закону Брянской области "Об областном бюджете на 2023 год и на плановый период 2024 и 2025 годов" "Распределение субвенций бюджетам муниципальных районов (муниципальных округов, городских округов) на осуществление отдельных государственных полномочий Брянской области в области охраны труда и уведомительной регистрации территориальных соглашений и коллективных договоров на 2023 год"</t>
  </si>
  <si>
    <t>Отчет об исполнении расходов, предусмотренных таблицей 3.11 приложения 11 к Закону Брянской области "Об областном бюджете на 2023 год и на плановый период 2024 и 2025 годов" "Распределение субвенций бюджетам муниципальных районов (муниципальных округов, городских округов) на осуществление переданных государственных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 на 2023 год"</t>
  </si>
  <si>
    <t>Отчет об исполнении расходов, предусмотренных таблицей 3.12 приложения 11 к Закону Брянской области "Об областном бюджете на 2023 год и на плановый период 2024 и 2025 годов" "Распределение субвенций бюджетам муниципальных образований на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несовершеннолетних, организации деятельности административных комиссий и определения перечня должностных лиц органов местного самоуправления, уполномоченных составлять протоколы об административных правонарушениях на 2023 год"</t>
  </si>
  <si>
    <t>Отчет об исполнении расходов, предусмотренных таблицей 3.13 приложения 11 к Закону Брянской области "Об областном бюджете на 2023 год и на плановый период 2024 и 2025 годов" "Распределение субвенций бюджетам муниципальных районов (муниципальных округов, городских округов) на осуществление отдельных государственных полномочий Российской Федерации по первичному воинскому учету органами местного самоуправления поселений, муниципальных округов и городских округов на 2023 год"</t>
  </si>
  <si>
    <t>Отчет об исполнении расходов, предусмотренных таблицей 4.2 приложения 11 к Закону Брянской области "Об областном бюджете на 2023 год и на плановый период 2024 и 2025 годов" "Распределение иных межбюджетных трансфертов бюджетам муниципальных районов (муниципальных округов, городских округов) на создание виртуальных концертных залов в рамках регионального проекта "Цифровая культура (Брянская область)" государственной программы "Развитие культуры и туризма в Брянской области" на 2023 год"</t>
  </si>
  <si>
    <t>Отчет об исполнении расходов, предусмотренных таблицей 4.3 приложения 11 к Закону Брянской области "Об областном бюджете на 2023 год и на плановый период 2024 и 2025 годов" "Распределение иных межбюджетных трансфертов бюджетам муниципальных районов (муниципальных округов, городских округов) на создание модельных муниципальных библиотек в рамках регионального проекта "Культурная среда (Брянская область)" государственной программы "Развитие культуры и туризма в Брянской области" на 2023 год"</t>
  </si>
  <si>
    <t>Отчет об исполнении расходов, предусмотренных таблицей 4.4 приложения 11 к Закону Брянской области "Об областном бюджете на 2023 год и на плановый период 2024 и 2025 годов" "Распределение иных межбюджетных трансфертов бюджетам муниципальных районов (муниципальных округов, городских округов) на финансовое обеспечение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реализации регионального проекта "Патриотическое воспитание граждан Российской Федерации (Брянская область)", обеспечивающего достижение показателей и результатов федерального проекта "Патриотическое воспитание граждан Российской Федерации" национального проекта "Образование" на 2023 год"</t>
  </si>
  <si>
    <t>Отчет об исполнении расходов, предусмотренных таблицей 4.5 приложения 11 к Закону Брянской области "Об областном бюджете на 2023 год и на плановый период 2024 и 2025 годов" "Распределение иных межбюджетных трансфертов бюджетам муниципальных районов (муниципальных округов, городских округов) на 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 в рамках государственной программы "Развитие образования и науки Брянской области" на 2023 год"</t>
  </si>
  <si>
    <t>Постановление Правительства Брянской области от 26.12.2023 № 721-п "О внесении изменений в распределение межбюджетных трансфертов бюджетам муниципальных образований на 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 в рамках государственной программы "Развитие образования и науки Брянской области" на 2023 год и на плановый период 2024 и 2025 годов"</t>
  </si>
  <si>
    <t>Отчет об исполнении расходов, предусмотренных таблицей 4.6 приложения 11 к Закону Брянской области "Об областном бюджете на 2023 год и на плановый период 2024 и 2025 годов" "Распределение иных межбюджетных трансфертов бюджетам муниципальных районов (муниципальных округов, городских округов) на подготовку основания для размещения спортивных плоскостных сооружений с учетом монтажа оборудования  в рамках государственной программы "Развитие физической культуры и спорта Брянской области" на 2023 год"</t>
  </si>
  <si>
    <t>Отчет об исполнении расходов, предусмотренных таблицей 4.1 приложения 11 к Закону Брянской области "Об областном бюджете на 2023 год и на плановый период 2024 и 2025 годов" "Распределение иных межбюджетных трансфертов бюджетам муниципальных образований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в рамках регионального проекта "Формирование комфортной городской среды (Брянская область)" государственной программы "Формирование современной городской среды Брянской области" на 2023 год"</t>
  </si>
  <si>
    <t>Отчет об исполнении расходов, предусмотренных таблицей 4.7 приложения 11 к Закону Брянской области "Об областном бюджете на 2023 год и на плановый период 2024 и 2025 годов" "Распределение иных межбюджетных трансфертов бюджетам муниципальных районов (муниципальных округов, городских округов) на 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 в рамках государтвенной программы "Развитие промышленности, транспорта и связи Брянской области" на 2023 год"</t>
  </si>
  <si>
    <t>Постановление Правительства Брянской области от 13.11.2023 № 539-п "О внесении изменений в распределение иных межбюджетных трансфертов бюджетам муниципальных районов (муниципальных округов, городских округов) на реализацию специальных мер в области национальной обороны на 2023 год и на плановый период 2024 и 2025 годов"</t>
  </si>
  <si>
    <t>Отчет об исполнении расходов, предусмотренных таблицей 4.8 приложения 11 к Закону Брянской области "Об областном бюджете на 2023 год и на плановый период 2024 и 2025 годов" "Распределение иных межбюджетных трансфертов бюджетам муниципальных образований на модернизацию объектов уличного освещения в рамках государственной программы "Развитие топливно-энергетического комплекса и жилищно-коммунального хозяйства Брянской  области" на 2023 год"</t>
  </si>
  <si>
    <t>Отчет об исполнении расходов, предусмотренных таблицей 2.50 приложения 11 к Закону Брянской области "Об областном бюджете на 2023 год и на плановый период 2024 и 2025 годов" "Распределение субсидий бюджетам муниципальных районов (муниципальных округов, городских округов) на реализацию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1189, в рамках государственной программы "Развитие промышленности, транспорта и связи Брянской области" на 2023 год"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</si>
</sst>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_р_._-;\-* #,##0.00_р_._-;_-* &quot;-&quot;??_р_._-;_-@_-"/>
    <numFmt numFmtId="170" formatCode="_-* #,##0.00&quot;р.&quot;_-;\-* #,##0.00&quot;р.&quot;_-;_-* &quot;-&quot;??&quot;р.&quot;_-;_-@_-"/>
    <numFmt numFmtId="171" formatCode="[$-419]General"/>
    <numFmt numFmtId="172" formatCode="#,##0.00\ _₽"/>
    <numFmt numFmtId="173" formatCode="#,##0.00_ ;[Red]\-#,##0.00\ "/>
    <numFmt numFmtId="174" formatCode="#,##0.00_ ;\-#,##0.00\ "/>
    <numFmt numFmtId="175" formatCode="#,##0.00000"/>
    <numFmt numFmtId="176" formatCode="#,##0.0"/>
    <numFmt numFmtId="177" formatCode="#,##0.0_ ;\-#,##0.0\ "/>
    <numFmt numFmtId="178" formatCode="0.0"/>
    <numFmt numFmtId="179" formatCode="#,##0.0\ _₽"/>
  </numFmts>
  <fonts count="81" x14ac:knownFonts="1"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b/>
      <sz val="9"/>
      <color rgb="FFFF0000"/>
      <name val="Century Gothic"/>
      <family val="2"/>
      <charset val="204"/>
    </font>
    <font>
      <sz val="12"/>
      <color theme="1"/>
      <name val="Times New Roman"/>
      <family val="1"/>
      <charset val="204"/>
    </font>
    <font>
      <sz val="9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 Cyr"/>
    </font>
    <font>
      <b/>
      <sz val="9"/>
      <name val="Arial"/>
      <family val="2"/>
      <charset val="204"/>
    </font>
    <font>
      <sz val="10"/>
      <name val="Arial Cyr"/>
      <charset val="204"/>
    </font>
    <font>
      <sz val="10"/>
      <color theme="1"/>
      <name val="Segoe U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.95"/>
      <color rgb="FF000000"/>
      <name val="Times New Roman"/>
      <family val="1"/>
      <charset val="204"/>
    </font>
    <font>
      <b/>
      <sz val="12"/>
      <color indexed="10"/>
      <name val="Arial"/>
      <family val="2"/>
      <charset val="204"/>
    </font>
    <font>
      <b/>
      <sz val="12"/>
      <color indexed="10"/>
      <name val="Times New Roman"/>
      <family val="1"/>
      <charset val="204"/>
    </font>
    <font>
      <b/>
      <sz val="18"/>
      <color theme="3"/>
      <name val="Cambria"/>
      <family val="1"/>
      <charset val="204"/>
      <scheme val="major"/>
    </font>
    <font>
      <sz val="10"/>
      <color indexed="64"/>
      <name val="Arial"/>
      <family val="2"/>
      <charset val="204"/>
    </font>
    <font>
      <sz val="12"/>
      <color indexed="6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Segoe UI"/>
      <family val="2"/>
      <charset val="204"/>
    </font>
    <font>
      <sz val="10"/>
      <name val="Segoe UI"/>
      <family val="2"/>
      <charset val="204"/>
    </font>
    <font>
      <b/>
      <sz val="9"/>
      <name val="Century Gothic"/>
      <family val="2"/>
      <charset val="204"/>
    </font>
    <font>
      <sz val="10"/>
      <name val="Arial"/>
      <family val="2"/>
    </font>
    <font>
      <b/>
      <sz val="15"/>
      <color indexed="56"/>
      <name val="Calibri"/>
      <family val="2"/>
      <charset val="204"/>
    </font>
    <font>
      <b/>
      <sz val="18"/>
      <color indexed="56"/>
      <name val="Cambria"/>
      <family val="1"/>
      <charset val="204"/>
    </font>
    <font>
      <b/>
      <sz val="18"/>
      <color indexed="56"/>
      <name val="Cambria"/>
      <family val="2"/>
      <charset val="204"/>
    </font>
    <font>
      <sz val="10"/>
      <color indexed="8"/>
      <name val="Arial Cyr"/>
    </font>
    <font>
      <b/>
      <sz val="10"/>
      <color indexed="8"/>
      <name val="Arial CY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b/>
      <sz val="10"/>
      <color rgb="FF000000"/>
      <name val="Arial CYR"/>
    </font>
    <font>
      <sz val="10"/>
      <color rgb="FF000000"/>
      <name val="Times New Roman"/>
      <family val="1"/>
      <charset val="204"/>
    </font>
    <font>
      <b/>
      <sz val="11.95"/>
      <color rgb="FF000000"/>
      <name val="Times New Roman"/>
      <family val="1"/>
      <charset val="204"/>
    </font>
    <font>
      <b/>
      <sz val="12"/>
      <color indexed="64"/>
      <name val="Times New Roman"/>
      <family val="1"/>
      <charset val="204"/>
    </font>
  </fonts>
  <fills count="9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5DC"/>
        <bgColor rgb="FFF5F5DC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5F5DC"/>
      </patternFill>
    </fill>
    <fill>
      <patternFill patternType="solid">
        <fgColor theme="4" tint="0.800012207403790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indexed="2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rgb="FFCCFFFF"/>
      </patternFill>
    </fill>
    <fill>
      <patternFill patternType="solid">
        <fgColor theme="0"/>
        <bgColor rgb="FFD3D3D3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441">
    <xf numFmtId="0" fontId="0" fillId="0" borderId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5" fillId="0" borderId="0">
      <alignment vertical="top"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>
      <alignment vertical="top" wrapText="1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5" fillId="0" borderId="0"/>
    <xf numFmtId="171" fontId="33" fillId="0" borderId="0"/>
    <xf numFmtId="0" fontId="34" fillId="4" borderId="12" applyNumberFormat="0" applyFont="0" applyAlignment="0" applyProtection="0"/>
    <xf numFmtId="49" fontId="35" fillId="0" borderId="15">
      <alignment horizontal="center" vertical="top" shrinkToFit="1"/>
    </xf>
    <xf numFmtId="49" fontId="35" fillId="0" borderId="15">
      <alignment horizontal="center" vertical="top" wrapText="1"/>
    </xf>
    <xf numFmtId="167" fontId="3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5" fillId="0" borderId="0">
      <alignment vertical="top" wrapText="1"/>
    </xf>
    <xf numFmtId="0" fontId="15" fillId="0" borderId="0"/>
    <xf numFmtId="9" fontId="35" fillId="0" borderId="0" applyFont="0" applyFill="0" applyBorder="0" applyAlignment="0" applyProtection="0"/>
    <xf numFmtId="9" fontId="1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15" fillId="0" borderId="0" applyFont="0" applyFill="0" applyBorder="0" applyAlignment="0" applyProtection="0"/>
    <xf numFmtId="169" fontId="3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8" borderId="8" applyNumberFormat="0" applyAlignment="0" applyProtection="0"/>
    <xf numFmtId="0" fontId="23" fillId="9" borderId="9" applyNumberFormat="0" applyAlignment="0" applyProtection="0"/>
    <xf numFmtId="0" fontId="24" fillId="9" borderId="8" applyNumberFormat="0" applyAlignment="0" applyProtection="0"/>
    <xf numFmtId="0" fontId="25" fillId="0" borderId="10" applyNumberFormat="0" applyFill="0" applyAlignment="0" applyProtection="0"/>
    <xf numFmtId="0" fontId="26" fillId="10" borderId="1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30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30" fillId="35" borderId="0" applyNumberFormat="0" applyBorder="0" applyAlignment="0" applyProtection="0"/>
    <xf numFmtId="0" fontId="38" fillId="0" borderId="0"/>
    <xf numFmtId="49" fontId="39" fillId="0" borderId="2" applyNumberFormat="0">
      <alignment horizontal="center" vertical="center" wrapText="1"/>
    </xf>
    <xf numFmtId="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0" fontId="16" fillId="0" borderId="0"/>
    <xf numFmtId="0" fontId="38" fillId="0" borderId="0"/>
    <xf numFmtId="169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0" fontId="16" fillId="0" borderId="0"/>
    <xf numFmtId="0" fontId="16" fillId="11" borderId="12" applyNumberFormat="0" applyFont="0" applyAlignment="0" applyProtection="0"/>
    <xf numFmtId="0" fontId="38" fillId="0" borderId="0"/>
    <xf numFmtId="169" fontId="38" fillId="0" borderId="0" applyFont="0" applyFill="0" applyBorder="0" applyAlignment="0" applyProtection="0"/>
    <xf numFmtId="0" fontId="16" fillId="0" borderId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0" borderId="0"/>
    <xf numFmtId="0" fontId="16" fillId="11" borderId="12" applyNumberFormat="0" applyFont="0" applyAlignment="0" applyProtection="0"/>
    <xf numFmtId="169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5" fillId="0" borderId="0"/>
    <xf numFmtId="0" fontId="41" fillId="0" borderId="0">
      <alignment horizontal="center" vertical="center" wrapText="1"/>
    </xf>
    <xf numFmtId="0" fontId="42" fillId="0" borderId="0">
      <alignment horizontal="left" vertical="center" wrapText="1"/>
    </xf>
    <xf numFmtId="0" fontId="42" fillId="0" borderId="0">
      <alignment horizontal="left" vertical="center" wrapText="1"/>
    </xf>
    <xf numFmtId="0" fontId="43" fillId="0" borderId="0">
      <alignment horizontal="center" vertical="center" wrapText="1"/>
    </xf>
    <xf numFmtId="0" fontId="42" fillId="0" borderId="0">
      <alignment horizontal="right" vertical="center" wrapText="1"/>
    </xf>
    <xf numFmtId="0" fontId="42" fillId="0" borderId="2">
      <alignment horizontal="center" vertical="center" wrapText="1"/>
    </xf>
    <xf numFmtId="0" fontId="42" fillId="0" borderId="2">
      <alignment horizontal="left" vertical="center" wrapText="1"/>
    </xf>
    <xf numFmtId="0" fontId="42" fillId="0" borderId="2">
      <alignment horizontal="center" vertical="center" wrapText="1"/>
    </xf>
    <xf numFmtId="4" fontId="42" fillId="0" borderId="2">
      <alignment horizontal="right" vertical="center" wrapText="1"/>
    </xf>
    <xf numFmtId="0" fontId="41" fillId="0" borderId="0">
      <alignment horizontal="center" vertical="center" wrapText="1"/>
    </xf>
    <xf numFmtId="0" fontId="41" fillId="0" borderId="0">
      <alignment horizontal="center" vertical="center" wrapText="1"/>
    </xf>
    <xf numFmtId="0" fontId="41" fillId="0" borderId="0">
      <alignment horizontal="center" vertical="center" wrapText="1"/>
    </xf>
    <xf numFmtId="167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13" fillId="0" borderId="0">
      <alignment vertical="top" wrapText="1"/>
    </xf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13" fillId="0" borderId="0">
      <alignment vertical="top" wrapText="1"/>
    </xf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13" fillId="0" borderId="0">
      <alignment vertical="top" wrapText="1"/>
    </xf>
    <xf numFmtId="168" fontId="16" fillId="0" borderId="0" applyFont="0" applyFill="0" applyBorder="0" applyAlignment="0" applyProtection="0"/>
    <xf numFmtId="168" fontId="49" fillId="0" borderId="0" applyFont="0" applyFill="0" applyBorder="0" applyProtection="0"/>
    <xf numFmtId="170" fontId="15" fillId="0" borderId="0" applyFont="0" applyFill="0" applyBorder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15" fillId="0" borderId="0" applyFont="0" applyFill="0" applyBorder="0" applyProtection="0"/>
    <xf numFmtId="170" fontId="49" fillId="0" borderId="0" applyFont="0" applyFill="0" applyBorder="0" applyProtection="0"/>
    <xf numFmtId="168" fontId="5" fillId="0" borderId="0" applyFont="0" applyFill="0" applyBorder="0" applyAlignment="0" applyProtection="0"/>
    <xf numFmtId="0" fontId="5" fillId="0" borderId="0">
      <alignment vertical="top" wrapText="1"/>
    </xf>
    <xf numFmtId="170" fontId="5" fillId="0" borderId="0" applyFont="0" applyFill="0" applyBorder="0" applyAlignment="0" applyProtection="0"/>
    <xf numFmtId="169" fontId="15" fillId="0" borderId="0" applyFont="0" applyFill="0" applyBorder="0" applyProtection="0"/>
    <xf numFmtId="169" fontId="15" fillId="0" borderId="0" applyFont="0" applyFill="0" applyBorder="0" applyProtection="0"/>
    <xf numFmtId="170" fontId="49" fillId="0" borderId="0" applyFont="0" applyFill="0" applyBorder="0" applyProtection="0"/>
    <xf numFmtId="169" fontId="49" fillId="0" borderId="0" applyFont="0" applyFill="0" applyBorder="0" applyProtection="0"/>
    <xf numFmtId="169" fontId="15" fillId="0" borderId="0" applyFont="0" applyFill="0" applyBorder="0" applyProtection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15" fillId="0" borderId="0" applyFont="0" applyFill="0" applyBorder="0" applyProtection="0"/>
    <xf numFmtId="167" fontId="15" fillId="0" borderId="0" applyFont="0" applyFill="0" applyBorder="0" applyProtection="0"/>
    <xf numFmtId="169" fontId="15" fillId="0" borderId="0" applyFont="0" applyFill="0" applyBorder="0" applyProtection="0"/>
    <xf numFmtId="169" fontId="5" fillId="0" borderId="0" applyFont="0" applyFill="0" applyBorder="0" applyAlignment="0" applyProtection="0"/>
    <xf numFmtId="167" fontId="49" fillId="0" borderId="0" applyFont="0" applyFill="0" applyBorder="0" applyProtection="0"/>
    <xf numFmtId="168" fontId="15" fillId="0" borderId="0" applyFont="0" applyFill="0" applyBorder="0" applyProtection="0"/>
    <xf numFmtId="0" fontId="1" fillId="0" borderId="0" applyNumberFormat="0" applyFill="0" applyBorder="0" applyAlignment="0" applyProtection="0"/>
    <xf numFmtId="170" fontId="49" fillId="0" borderId="0" applyFont="0" applyFill="0" applyBorder="0" applyProtection="0"/>
    <xf numFmtId="169" fontId="49" fillId="0" borderId="0" applyFont="0" applyFill="0" applyBorder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0" fontId="15" fillId="0" borderId="0" applyFont="0" applyFill="0" applyBorder="0" applyProtection="0"/>
    <xf numFmtId="168" fontId="15" fillId="0" borderId="0" applyFont="0" applyFill="0" applyBorder="0" applyProtection="0"/>
    <xf numFmtId="167" fontId="49" fillId="0" borderId="0" applyFont="0" applyFill="0" applyBorder="0" applyProtection="0"/>
    <xf numFmtId="0" fontId="13" fillId="0" borderId="0">
      <alignment vertical="top" wrapText="1"/>
    </xf>
    <xf numFmtId="169" fontId="49" fillId="0" borderId="0" applyFont="0" applyFill="0" applyBorder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15" fillId="0" borderId="0" applyFont="0" applyFill="0" applyBorder="0" applyProtection="0"/>
    <xf numFmtId="9" fontId="49" fillId="0" borderId="0" applyFont="0" applyFill="0" applyBorder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15" fillId="0" borderId="0" applyFont="0" applyFill="0" applyBorder="0" applyProtection="0"/>
    <xf numFmtId="0" fontId="49" fillId="0" borderId="0">
      <alignment vertical="top" wrapText="1"/>
    </xf>
    <xf numFmtId="0" fontId="15" fillId="0" borderId="0">
      <alignment vertical="top" wrapText="1"/>
    </xf>
    <xf numFmtId="9" fontId="15" fillId="0" borderId="0" applyFont="0" applyFill="0" applyBorder="0" applyProtection="0"/>
    <xf numFmtId="169" fontId="49" fillId="0" borderId="0" applyFont="0" applyFill="0" applyBorder="0" applyProtection="0"/>
    <xf numFmtId="170" fontId="15" fillId="0" borderId="0" applyFont="0" applyFill="0" applyBorder="0" applyProtection="0"/>
    <xf numFmtId="169" fontId="5" fillId="0" borderId="0" applyFont="0" applyFill="0" applyBorder="0" applyAlignment="0" applyProtection="0"/>
    <xf numFmtId="167" fontId="49" fillId="0" borderId="0" applyFont="0" applyFill="0" applyBorder="0" applyProtection="0"/>
    <xf numFmtId="0" fontId="15" fillId="0" borderId="0">
      <alignment vertical="top" wrapText="1"/>
    </xf>
    <xf numFmtId="0" fontId="15" fillId="0" borderId="0"/>
    <xf numFmtId="169" fontId="15" fillId="0" borderId="0" applyFont="0" applyFill="0" applyBorder="0" applyProtection="0"/>
    <xf numFmtId="0" fontId="48" fillId="0" borderId="0" applyNumberFormat="0" applyFill="0" applyBorder="0" applyProtection="0"/>
    <xf numFmtId="0" fontId="13" fillId="0" borderId="0">
      <alignment vertical="top" wrapText="1"/>
    </xf>
    <xf numFmtId="9" fontId="15" fillId="0" borderId="0" applyFont="0" applyFill="0" applyBorder="0" applyProtection="0"/>
    <xf numFmtId="167" fontId="49" fillId="0" borderId="0" applyFont="0" applyFill="0" applyBorder="0" applyProtection="0"/>
    <xf numFmtId="168" fontId="49" fillId="0" borderId="0" applyFont="0" applyFill="0" applyBorder="0" applyProtection="0"/>
    <xf numFmtId="169" fontId="49" fillId="0" borderId="0" applyFont="0" applyFill="0" applyBorder="0" applyProtection="0"/>
    <xf numFmtId="9" fontId="49" fillId="0" borderId="0" applyFont="0" applyFill="0" applyBorder="0" applyProtection="0"/>
    <xf numFmtId="170" fontId="5" fillId="0" borderId="0" applyFont="0" applyFill="0" applyBorder="0" applyAlignment="0" applyProtection="0"/>
    <xf numFmtId="169" fontId="15" fillId="0" borderId="0" applyFont="0" applyFill="0" applyBorder="0" applyProtection="0"/>
    <xf numFmtId="169" fontId="49" fillId="0" borderId="0" applyFont="0" applyFill="0" applyBorder="0" applyProtection="0"/>
    <xf numFmtId="170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49" fillId="0" borderId="0" applyFont="0" applyFill="0" applyBorder="0" applyProtection="0"/>
    <xf numFmtId="9" fontId="49" fillId="0" borderId="0" applyFont="0" applyFill="0" applyBorder="0" applyProtection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15" fillId="0" borderId="0" applyFont="0" applyFill="0" applyBorder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49" fillId="0" borderId="0" applyFont="0" applyFill="0" applyBorder="0" applyProtection="0"/>
    <xf numFmtId="169" fontId="15" fillId="0" borderId="0" applyFont="0" applyFill="0" applyBorder="0" applyProtection="0"/>
    <xf numFmtId="169" fontId="49" fillId="0" borderId="0" applyFont="0" applyFill="0" applyBorder="0" applyProtection="0"/>
    <xf numFmtId="168" fontId="5" fillId="0" borderId="0" applyFont="0" applyFill="0" applyBorder="0" applyAlignment="0" applyProtection="0"/>
    <xf numFmtId="9" fontId="15" fillId="0" borderId="0" applyFont="0" applyFill="0" applyBorder="0" applyProtection="0"/>
    <xf numFmtId="0" fontId="16" fillId="0" borderId="0"/>
    <xf numFmtId="168" fontId="5" fillId="0" borderId="0" applyFont="0" applyFill="0" applyBorder="0" applyAlignment="0" applyProtection="0"/>
    <xf numFmtId="9" fontId="15" fillId="0" borderId="0" applyFont="0" applyFill="0" applyBorder="0" applyProtection="0"/>
    <xf numFmtId="169" fontId="3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9" fillId="0" borderId="0" applyFont="0" applyFill="0" applyBorder="0" applyProtection="0"/>
    <xf numFmtId="0" fontId="2" fillId="0" borderId="1" applyNumberFormat="0" applyFill="0" applyAlignment="0" applyProtection="0"/>
    <xf numFmtId="16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>
      <alignment vertical="top" wrapText="1"/>
    </xf>
    <xf numFmtId="9" fontId="49" fillId="0" borderId="0" applyFont="0" applyFill="0" applyBorder="0" applyProtection="0"/>
    <xf numFmtId="0" fontId="2" fillId="0" borderId="1" applyNumberFormat="0" applyFill="0" applyProtection="0"/>
    <xf numFmtId="167" fontId="15" fillId="0" borderId="0" applyFont="0" applyFill="0" applyBorder="0" applyProtection="0"/>
    <xf numFmtId="0" fontId="49" fillId="0" borderId="0">
      <alignment vertical="top" wrapText="1"/>
    </xf>
    <xf numFmtId="0" fontId="31" fillId="0" borderId="0"/>
    <xf numFmtId="0" fontId="31" fillId="0" borderId="0"/>
    <xf numFmtId="0" fontId="51" fillId="0" borderId="0">
      <alignment vertical="top" wrapText="1"/>
    </xf>
    <xf numFmtId="49" fontId="35" fillId="0" borderId="20">
      <alignment horizontal="center" vertical="top" shrinkToFit="1"/>
    </xf>
    <xf numFmtId="49" fontId="35" fillId="0" borderId="20">
      <alignment horizontal="center" vertical="top" wrapText="1"/>
    </xf>
    <xf numFmtId="49" fontId="39" fillId="0" borderId="19" applyNumberFormat="0">
      <alignment horizontal="center" vertical="center" wrapText="1"/>
    </xf>
    <xf numFmtId="0" fontId="42" fillId="0" borderId="19">
      <alignment horizontal="center" vertical="center" wrapText="1"/>
    </xf>
    <xf numFmtId="0" fontId="42" fillId="0" borderId="19">
      <alignment horizontal="left" vertical="center" wrapText="1"/>
    </xf>
    <xf numFmtId="0" fontId="42" fillId="0" borderId="19">
      <alignment horizontal="center" vertical="center" wrapText="1"/>
    </xf>
    <xf numFmtId="4" fontId="42" fillId="0" borderId="19">
      <alignment horizontal="right" vertical="center" wrapText="1"/>
    </xf>
    <xf numFmtId="0" fontId="42" fillId="0" borderId="21">
      <alignment horizontal="center" vertical="center" wrapText="1"/>
    </xf>
    <xf numFmtId="0" fontId="42" fillId="0" borderId="21">
      <alignment horizontal="center" vertical="center" wrapText="1"/>
    </xf>
    <xf numFmtId="0" fontId="42" fillId="0" borderId="21">
      <alignment horizontal="left" vertical="center" wrapText="1"/>
    </xf>
    <xf numFmtId="0" fontId="42" fillId="0" borderId="21">
      <alignment horizontal="left" vertical="center" wrapText="1"/>
    </xf>
    <xf numFmtId="0" fontId="42" fillId="0" borderId="21">
      <alignment horizontal="center" vertical="center" wrapText="1"/>
    </xf>
    <xf numFmtId="0" fontId="42" fillId="0" borderId="21">
      <alignment horizontal="center" vertical="center" wrapText="1"/>
    </xf>
    <xf numFmtId="4" fontId="42" fillId="0" borderId="21">
      <alignment horizontal="right" vertical="center" wrapText="1"/>
    </xf>
    <xf numFmtId="4" fontId="42" fillId="0" borderId="21">
      <alignment horizontal="right" vertical="center" wrapText="1"/>
    </xf>
    <xf numFmtId="49" fontId="39" fillId="0" borderId="21" applyNumberFormat="0">
      <alignment horizontal="center" vertical="center" wrapText="1"/>
    </xf>
    <xf numFmtId="49" fontId="39" fillId="0" borderId="21" applyNumberFormat="0">
      <alignment horizontal="center" vertical="center" wrapText="1"/>
    </xf>
    <xf numFmtId="0" fontId="16" fillId="38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5" borderId="0" applyNumberFormat="0" applyBorder="0" applyAlignment="0" applyProtection="0"/>
    <xf numFmtId="0" fontId="30" fillId="56" borderId="0" applyNumberFormat="0" applyBorder="0" applyAlignment="0" applyProtection="0"/>
    <xf numFmtId="0" fontId="30" fillId="57" borderId="0" applyNumberFormat="0" applyBorder="0" applyAlignment="0" applyProtection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60" borderId="0" applyNumberFormat="0" applyBorder="0" applyAlignment="0" applyProtection="0"/>
    <xf numFmtId="0" fontId="20" fillId="61" borderId="0" applyNumberFormat="0" applyBorder="0" applyAlignment="0" applyProtection="0"/>
    <xf numFmtId="0" fontId="24" fillId="62" borderId="8" applyNumberFormat="0" applyAlignment="0" applyProtection="0"/>
    <xf numFmtId="0" fontId="26" fillId="63" borderId="11" applyNumberFormat="0" applyAlignment="0" applyProtection="0"/>
    <xf numFmtId="0" fontId="19" fillId="64" borderId="0" applyNumberFormat="0" applyBorder="0" applyAlignment="0" applyProtection="0"/>
    <xf numFmtId="0" fontId="22" fillId="65" borderId="8" applyNumberFormat="0" applyAlignment="0" applyProtection="0"/>
    <xf numFmtId="0" fontId="21" fillId="66" borderId="0" applyNumberFormat="0" applyBorder="0" applyAlignment="0" applyProtection="0"/>
    <xf numFmtId="0" fontId="23" fillId="62" borderId="9" applyNumberFormat="0" applyAlignment="0" applyProtection="0"/>
    <xf numFmtId="0" fontId="16" fillId="69" borderId="0" applyNumberFormat="0" applyBorder="0" applyAlignment="0" applyProtection="0"/>
    <xf numFmtId="0" fontId="30" fillId="70" borderId="0" applyNumberFormat="0" applyBorder="0" applyAlignment="0" applyProtection="0"/>
    <xf numFmtId="0" fontId="16" fillId="68" borderId="0" applyNumberFormat="0" applyBorder="0" applyAlignment="0" applyProtection="0"/>
    <xf numFmtId="0" fontId="16" fillId="67" borderId="0" applyNumberFormat="0" applyBorder="0" applyAlignment="0" applyProtection="0"/>
    <xf numFmtId="0" fontId="55" fillId="0" borderId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2" fillId="0" borderId="1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" fontId="59" fillId="0" borderId="20">
      <alignment horizontal="center" vertical="top" shrinkToFit="1"/>
    </xf>
    <xf numFmtId="175" fontId="5" fillId="0" borderId="4">
      <alignment horizontal="right" vertical="top" shrinkToFit="1"/>
    </xf>
    <xf numFmtId="0" fontId="60" fillId="0" borderId="20">
      <alignment vertical="top" wrapText="1"/>
    </xf>
    <xf numFmtId="4" fontId="60" fillId="71" borderId="20">
      <alignment horizontal="right" vertical="top" shrinkToFit="1"/>
    </xf>
    <xf numFmtId="0" fontId="61" fillId="72" borderId="0" applyNumberFormat="0" applyBorder="0" applyAlignment="0" applyProtection="0"/>
    <xf numFmtId="0" fontId="61" fillId="73" borderId="0" applyNumberFormat="0" applyBorder="0" applyAlignment="0" applyProtection="0"/>
    <xf numFmtId="0" fontId="61" fillId="74" borderId="0" applyNumberFormat="0" applyBorder="0" applyAlignment="0" applyProtection="0"/>
    <xf numFmtId="0" fontId="61" fillId="75" borderId="0" applyNumberFormat="0" applyBorder="0" applyAlignment="0" applyProtection="0"/>
    <xf numFmtId="0" fontId="61" fillId="76" borderId="0" applyNumberFormat="0" applyBorder="0" applyAlignment="0" applyProtection="0"/>
    <xf numFmtId="0" fontId="61" fillId="77" borderId="0" applyNumberFormat="0" applyBorder="0" applyAlignment="0" applyProtection="0"/>
    <xf numFmtId="0" fontId="62" fillId="78" borderId="25" applyNumberFormat="0" applyAlignment="0" applyProtection="0"/>
    <xf numFmtId="0" fontId="63" fillId="79" borderId="26" applyNumberFormat="0" applyAlignment="0" applyProtection="0"/>
    <xf numFmtId="0" fontId="64" fillId="79" borderId="25" applyNumberForma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65" fillId="0" borderId="0" applyFont="0" applyFill="0" applyBorder="0" applyAlignment="0" applyProtection="0"/>
    <xf numFmtId="44" fontId="65" fillId="0" borderId="0" applyFont="0" applyFill="0" applyBorder="0" applyAlignment="0" applyProtection="0"/>
    <xf numFmtId="44" fontId="65" fillId="0" borderId="0" applyFont="0" applyFill="0" applyBorder="0" applyAlignment="0" applyProtection="0"/>
    <xf numFmtId="44" fontId="65" fillId="0" borderId="0" applyFont="0" applyFill="0" applyBorder="0" applyAlignment="0" applyProtection="0"/>
    <xf numFmtId="0" fontId="56" fillId="0" borderId="24" applyNumberFormat="0" applyFill="0" applyAlignment="0" applyProtection="0"/>
    <xf numFmtId="0" fontId="66" fillId="0" borderId="27" applyNumberFormat="0" applyFill="0" applyAlignment="0" applyProtection="0"/>
    <xf numFmtId="0" fontId="67" fillId="0" borderId="28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29" applyNumberFormat="0" applyFill="0" applyAlignment="0" applyProtection="0"/>
    <xf numFmtId="0" fontId="69" fillId="80" borderId="30" applyNumberFormat="0" applyAlignment="0" applyProtection="0"/>
    <xf numFmtId="0" fontId="58" fillId="0" borderId="0" applyNumberFormat="0" applyFill="0" applyBorder="0" applyAlignment="0" applyProtection="0"/>
    <xf numFmtId="0" fontId="70" fillId="81" borderId="0" applyNumberFormat="0" applyBorder="0" applyAlignment="0" applyProtection="0"/>
    <xf numFmtId="0" fontId="55" fillId="0" borderId="0"/>
    <xf numFmtId="0" fontId="65" fillId="0" borderId="0"/>
    <xf numFmtId="0" fontId="15" fillId="0" borderId="0"/>
    <xf numFmtId="0" fontId="5" fillId="0" borderId="0">
      <alignment vertical="top" wrapText="1"/>
    </xf>
    <xf numFmtId="0" fontId="35" fillId="0" borderId="0">
      <alignment vertical="top" wrapText="1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1" fillId="82" borderId="0" applyNumberFormat="0" applyBorder="0" applyAlignment="0" applyProtection="0"/>
    <xf numFmtId="0" fontId="72" fillId="0" borderId="0" applyNumberFormat="0" applyFill="0" applyBorder="0" applyAlignment="0" applyProtection="0"/>
    <xf numFmtId="0" fontId="55" fillId="83" borderId="31" applyNumberFormat="0" applyFont="0" applyAlignment="0" applyProtection="0"/>
    <xf numFmtId="9" fontId="1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73" fillId="0" borderId="32" applyNumberFormat="0" applyFill="0" applyAlignment="0" applyProtection="0"/>
    <xf numFmtId="0" fontId="74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35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0" fontId="76" fillId="84" borderId="0" applyNumberFormat="0" applyBorder="0" applyAlignment="0" applyProtection="0"/>
    <xf numFmtId="0" fontId="13" fillId="0" borderId="0">
      <alignment vertical="top" wrapText="1"/>
    </xf>
    <xf numFmtId="0" fontId="13" fillId="0" borderId="0">
      <alignment vertical="top" wrapText="1"/>
    </xf>
    <xf numFmtId="0" fontId="13" fillId="0" borderId="0">
      <alignment vertical="top" wrapText="1"/>
    </xf>
    <xf numFmtId="0" fontId="13" fillId="0" borderId="0">
      <alignment vertical="top" wrapText="1"/>
    </xf>
    <xf numFmtId="0" fontId="13" fillId="0" borderId="0">
      <alignment vertical="top" wrapText="1"/>
    </xf>
    <xf numFmtId="0" fontId="13" fillId="0" borderId="0">
      <alignment vertical="top" wrapText="1"/>
    </xf>
    <xf numFmtId="0" fontId="34" fillId="85" borderId="0" applyNumberFormat="0" applyBorder="0" applyAlignment="0" applyProtection="0"/>
    <xf numFmtId="0" fontId="34" fillId="82" borderId="0" applyNumberFormat="0" applyBorder="0" applyAlignment="0" applyProtection="0"/>
    <xf numFmtId="0" fontId="34" fillId="84" borderId="0" applyNumberFormat="0" applyBorder="0" applyAlignment="0" applyProtection="0"/>
    <xf numFmtId="0" fontId="34" fillId="86" borderId="0" applyNumberFormat="0" applyBorder="0" applyAlignment="0" applyProtection="0"/>
    <xf numFmtId="0" fontId="34" fillId="71" borderId="0" applyNumberFormat="0" applyBorder="0" applyAlignment="0" applyProtection="0"/>
    <xf numFmtId="0" fontId="34" fillId="78" borderId="0" applyNumberFormat="0" applyBorder="0" applyAlignment="0" applyProtection="0"/>
    <xf numFmtId="0" fontId="34" fillId="87" borderId="0" applyNumberFormat="0" applyBorder="0" applyAlignment="0" applyProtection="0"/>
    <xf numFmtId="0" fontId="34" fillId="88" borderId="0" applyNumberFormat="0" applyBorder="0" applyAlignment="0" applyProtection="0"/>
    <xf numFmtId="0" fontId="34" fillId="89" borderId="0" applyNumberFormat="0" applyBorder="0" applyAlignment="0" applyProtection="0"/>
    <xf numFmtId="0" fontId="34" fillId="86" borderId="0" applyNumberFormat="0" applyBorder="0" applyAlignment="0" applyProtection="0"/>
    <xf numFmtId="0" fontId="34" fillId="87" borderId="0" applyNumberFormat="0" applyBorder="0" applyAlignment="0" applyProtection="0"/>
    <xf numFmtId="0" fontId="34" fillId="90" borderId="0" applyNumberFormat="0" applyBorder="0" applyAlignment="0" applyProtection="0"/>
    <xf numFmtId="0" fontId="61" fillId="91" borderId="0" applyNumberFormat="0" applyBorder="0" applyAlignment="0" applyProtection="0"/>
    <xf numFmtId="0" fontId="61" fillId="88" borderId="0" applyNumberFormat="0" applyBorder="0" applyAlignment="0" applyProtection="0"/>
    <xf numFmtId="0" fontId="61" fillId="89" borderId="0" applyNumberFormat="0" applyBorder="0" applyAlignment="0" applyProtection="0"/>
    <xf numFmtId="0" fontId="61" fillId="75" borderId="0" applyNumberFormat="0" applyBorder="0" applyAlignment="0" applyProtection="0"/>
    <xf numFmtId="0" fontId="61" fillId="76" borderId="0" applyNumberFormat="0" applyBorder="0" applyAlignment="0" applyProtection="0"/>
    <xf numFmtId="0" fontId="61" fillId="92" borderId="0" applyNumberFormat="0" applyBorder="0" applyAlignment="0" applyProtection="0"/>
    <xf numFmtId="4" fontId="77" fillId="93" borderId="4">
      <alignment horizontal="right" vertical="top" shrinkToFit="1"/>
    </xf>
    <xf numFmtId="0" fontId="16" fillId="0" borderId="0"/>
    <xf numFmtId="0" fontId="16" fillId="0" borderId="0"/>
    <xf numFmtId="0" fontId="16" fillId="0" borderId="0"/>
    <xf numFmtId="0" fontId="36" fillId="0" borderId="0"/>
    <xf numFmtId="0" fontId="16" fillId="0" borderId="0"/>
    <xf numFmtId="0" fontId="1" fillId="0" borderId="0" applyNumberForma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78" fillId="0" borderId="0">
      <alignment vertical="top" wrapText="1"/>
    </xf>
    <xf numFmtId="0" fontId="42" fillId="0" borderId="33">
      <alignment horizontal="center" vertical="center" wrapText="1"/>
    </xf>
    <xf numFmtId="0" fontId="42" fillId="0" borderId="33">
      <alignment horizontal="center" vertical="center" wrapText="1"/>
    </xf>
    <xf numFmtId="0" fontId="42" fillId="0" borderId="33">
      <alignment horizontal="center" vertical="center" wrapText="1"/>
    </xf>
    <xf numFmtId="0" fontId="42" fillId="0" borderId="33">
      <alignment horizontal="left" vertical="center" wrapText="1"/>
    </xf>
    <xf numFmtId="49" fontId="35" fillId="0" borderId="36">
      <alignment horizontal="center" vertical="top" shrinkToFit="1"/>
    </xf>
    <xf numFmtId="49" fontId="35" fillId="0" borderId="36">
      <alignment horizontal="center" vertical="top" wrapText="1"/>
    </xf>
    <xf numFmtId="0" fontId="42" fillId="0" borderId="33">
      <alignment horizontal="left" vertical="center" wrapText="1"/>
    </xf>
    <xf numFmtId="0" fontId="42" fillId="0" borderId="33">
      <alignment horizontal="left" vertical="center" wrapText="1"/>
    </xf>
    <xf numFmtId="0" fontId="42" fillId="0" borderId="33">
      <alignment horizontal="center" vertical="center" wrapText="1"/>
    </xf>
    <xf numFmtId="0" fontId="42" fillId="0" borderId="33">
      <alignment horizontal="left" vertical="center" wrapText="1"/>
    </xf>
    <xf numFmtId="0" fontId="42" fillId="0" borderId="33">
      <alignment horizontal="center" vertical="center" wrapText="1"/>
    </xf>
    <xf numFmtId="4" fontId="42" fillId="0" borderId="33">
      <alignment horizontal="right" vertical="center" wrapText="1"/>
    </xf>
    <xf numFmtId="0" fontId="41" fillId="0" borderId="0">
      <alignment horizontal="center" vertical="center" wrapText="1"/>
    </xf>
    <xf numFmtId="0" fontId="41" fillId="0" borderId="0">
      <alignment horizontal="center" vertical="center" wrapText="1"/>
    </xf>
    <xf numFmtId="0" fontId="42" fillId="0" borderId="33">
      <alignment horizontal="center" vertical="center" wrapText="1"/>
    </xf>
    <xf numFmtId="0" fontId="42" fillId="0" borderId="33">
      <alignment horizontal="center" vertical="center" wrapText="1"/>
    </xf>
    <xf numFmtId="0" fontId="42" fillId="0" borderId="33">
      <alignment horizontal="center" vertical="center" wrapText="1"/>
    </xf>
    <xf numFmtId="4" fontId="42" fillId="0" borderId="33">
      <alignment horizontal="right" vertical="center" wrapText="1"/>
    </xf>
    <xf numFmtId="4" fontId="42" fillId="0" borderId="33">
      <alignment horizontal="right" vertical="center" wrapText="1"/>
    </xf>
    <xf numFmtId="4" fontId="42" fillId="0" borderId="33">
      <alignment horizontal="right" vertical="center" wrapText="1"/>
    </xf>
    <xf numFmtId="49" fontId="39" fillId="0" borderId="33" applyNumberFormat="0">
      <alignment horizontal="center" vertical="center" wrapText="1"/>
    </xf>
    <xf numFmtId="49" fontId="39" fillId="0" borderId="33" applyNumberFormat="0">
      <alignment horizontal="center" vertical="center" wrapText="1"/>
    </xf>
    <xf numFmtId="49" fontId="39" fillId="0" borderId="33" applyNumberFormat="0">
      <alignment horizontal="center" vertical="center" wrapText="1"/>
    </xf>
    <xf numFmtId="49" fontId="39" fillId="0" borderId="33" applyNumberFormat="0">
      <alignment horizontal="center" vertical="center" wrapText="1"/>
    </xf>
    <xf numFmtId="0" fontId="13" fillId="0" borderId="0">
      <alignment vertical="top" wrapText="1"/>
    </xf>
    <xf numFmtId="0" fontId="13" fillId="0" borderId="0">
      <alignment vertical="top" wrapText="1"/>
    </xf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</cellStyleXfs>
  <cellXfs count="218">
    <xf numFmtId="0" fontId="0" fillId="0" borderId="0" xfId="0"/>
    <xf numFmtId="0" fontId="3" fillId="0" borderId="0" xfId="6" applyFont="1" applyFill="1" applyBorder="1" applyAlignment="1">
      <alignment horizontal="center" vertical="center" wrapText="1"/>
    </xf>
    <xf numFmtId="0" fontId="6" fillId="0" borderId="0" xfId="7" applyFont="1" applyAlignment="1">
      <alignment vertical="center" wrapText="1"/>
    </xf>
    <xf numFmtId="0" fontId="4" fillId="0" borderId="0" xfId="4" applyNumberFormat="1" applyFont="1" applyFill="1" applyAlignment="1">
      <alignment horizontal="right" vertical="center" wrapText="1"/>
    </xf>
    <xf numFmtId="4" fontId="6" fillId="0" borderId="0" xfId="7" applyNumberFormat="1" applyFont="1" applyAlignment="1">
      <alignment vertical="center" wrapText="1"/>
    </xf>
    <xf numFmtId="0" fontId="4" fillId="0" borderId="4" xfId="2" applyNumberFormat="1" applyFont="1" applyFill="1" applyBorder="1" applyAlignment="1">
      <alignment vertical="center" wrapText="1"/>
    </xf>
    <xf numFmtId="4" fontId="4" fillId="0" borderId="4" xfId="1" applyNumberFormat="1" applyFont="1" applyFill="1" applyBorder="1" applyAlignment="1">
      <alignment horizontal="right" vertical="center" wrapText="1"/>
    </xf>
    <xf numFmtId="4" fontId="11" fillId="0" borderId="4" xfId="1" applyNumberFormat="1" applyFont="1" applyFill="1" applyBorder="1" applyAlignment="1">
      <alignment horizontal="right" vertical="center" wrapText="1"/>
    </xf>
    <xf numFmtId="0" fontId="3" fillId="0" borderId="4" xfId="2" applyNumberFormat="1" applyFont="1" applyFill="1" applyBorder="1" applyAlignment="1">
      <alignment vertical="center" wrapText="1"/>
    </xf>
    <xf numFmtId="4" fontId="3" fillId="0" borderId="4" xfId="1" applyNumberFormat="1" applyFont="1" applyFill="1" applyBorder="1" applyAlignment="1">
      <alignment horizontal="right" vertical="center" wrapText="1"/>
    </xf>
    <xf numFmtId="4" fontId="5" fillId="0" borderId="0" xfId="7" applyNumberFormat="1" applyAlignment="1">
      <alignment vertical="center" wrapText="1"/>
    </xf>
    <xf numFmtId="2" fontId="5" fillId="0" borderId="0" xfId="7" applyNumberFormat="1" applyAlignment="1">
      <alignment vertical="center" wrapText="1"/>
    </xf>
    <xf numFmtId="0" fontId="4" fillId="0" borderId="0" xfId="16" applyNumberFormat="1" applyFont="1" applyFill="1" applyAlignment="1">
      <alignment horizontal="right" vertical="center" wrapText="1"/>
    </xf>
    <xf numFmtId="173" fontId="6" fillId="0" borderId="0" xfId="7" applyNumberFormat="1" applyFont="1" applyAlignment="1">
      <alignment vertical="center" wrapText="1"/>
    </xf>
    <xf numFmtId="0" fontId="3" fillId="0" borderId="17" xfId="2" applyNumberFormat="1" applyFont="1" applyFill="1" applyBorder="1" applyAlignment="1">
      <alignment vertical="center" wrapText="1"/>
    </xf>
    <xf numFmtId="4" fontId="3" fillId="0" borderId="17" xfId="1" applyNumberFormat="1" applyFont="1" applyFill="1" applyBorder="1" applyAlignment="1">
      <alignment horizontal="right" vertical="center" wrapText="1"/>
    </xf>
    <xf numFmtId="10" fontId="6" fillId="0" borderId="0" xfId="4" applyNumberFormat="1" applyFont="1" applyFill="1" applyAlignment="1">
      <alignment vertical="center" wrapText="1"/>
    </xf>
    <xf numFmtId="0" fontId="11" fillId="0" borderId="4" xfId="2" applyNumberFormat="1" applyFont="1" applyFill="1" applyBorder="1" applyAlignment="1">
      <alignment vertical="center" wrapText="1"/>
    </xf>
    <xf numFmtId="4" fontId="31" fillId="2" borderId="14" xfId="0" applyNumberFormat="1" applyFont="1" applyFill="1" applyBorder="1"/>
    <xf numFmtId="4" fontId="32" fillId="2" borderId="14" xfId="0" applyNumberFormat="1" applyFont="1" applyFill="1" applyBorder="1"/>
    <xf numFmtId="0" fontId="44" fillId="0" borderId="0" xfId="0" applyFont="1" applyAlignment="1">
      <alignment vertical="center" wrapText="1"/>
    </xf>
    <xf numFmtId="0" fontId="3" fillId="0" borderId="5" xfId="3" applyNumberFormat="1" applyFont="1" applyFill="1" applyBorder="1" applyAlignment="1">
      <alignment horizontal="center" vertical="center" wrapText="1"/>
    </xf>
    <xf numFmtId="0" fontId="4" fillId="0" borderId="16" xfId="2" applyNumberFormat="1" applyFont="1" applyFill="1" applyBorder="1" applyAlignment="1">
      <alignment vertical="center" wrapText="1"/>
    </xf>
    <xf numFmtId="0" fontId="32" fillId="0" borderId="15" xfId="135" applyNumberFormat="1" applyFont="1" applyFill="1" applyBorder="1" applyAlignment="1">
      <alignment vertical="center" wrapText="1"/>
    </xf>
    <xf numFmtId="4" fontId="32" fillId="0" borderId="15" xfId="143" applyNumberFormat="1" applyFont="1" applyFill="1" applyBorder="1" applyAlignment="1">
      <alignment horizontal="right" vertical="center" wrapText="1"/>
    </xf>
    <xf numFmtId="0" fontId="3" fillId="0" borderId="5" xfId="2" applyNumberFormat="1" applyFont="1" applyFill="1" applyBorder="1" applyAlignment="1">
      <alignment vertical="center" wrapText="1"/>
    </xf>
    <xf numFmtId="4" fontId="3" fillId="0" borderId="2" xfId="1" applyNumberFormat="1" applyFont="1" applyFill="1" applyBorder="1" applyAlignment="1">
      <alignment horizontal="right" vertical="center" wrapText="1"/>
    </xf>
    <xf numFmtId="0" fontId="4" fillId="0" borderId="4" xfId="19" applyNumberFormat="1" applyFont="1" applyFill="1" applyBorder="1" applyAlignment="1">
      <alignment vertical="center" wrapText="1"/>
    </xf>
    <xf numFmtId="4" fontId="4" fillId="0" borderId="2" xfId="7" applyNumberFormat="1" applyFont="1" applyBorder="1" applyAlignment="1">
      <alignment vertical="center" wrapText="1"/>
    </xf>
    <xf numFmtId="0" fontId="4" fillId="0" borderId="2" xfId="2" applyNumberFormat="1" applyFont="1" applyFill="1" applyBorder="1" applyAlignment="1">
      <alignment vertical="center" wrapText="1"/>
    </xf>
    <xf numFmtId="4" fontId="4" fillId="0" borderId="4" xfId="1" applyNumberFormat="1" applyFont="1" applyFill="1" applyBorder="1" applyAlignment="1">
      <alignment wrapText="1"/>
    </xf>
    <xf numFmtId="4" fontId="4" fillId="0" borderId="2" xfId="1" applyNumberFormat="1" applyFont="1" applyFill="1" applyBorder="1" applyAlignment="1">
      <alignment horizontal="right" vertical="center" wrapText="1"/>
    </xf>
    <xf numFmtId="4" fontId="32" fillId="0" borderId="2" xfId="1" applyNumberFormat="1" applyFont="1" applyFill="1" applyBorder="1" applyAlignment="1">
      <alignment horizontal="right" vertical="center" wrapText="1"/>
    </xf>
    <xf numFmtId="4" fontId="11" fillId="0" borderId="2" xfId="1" applyNumberFormat="1" applyFont="1" applyFill="1" applyBorder="1" applyAlignment="1">
      <alignment horizontal="right" vertical="center" wrapText="1"/>
    </xf>
    <xf numFmtId="4" fontId="4" fillId="0" borderId="18" xfId="3" applyNumberFormat="1" applyFont="1" applyFill="1" applyBorder="1" applyAlignment="1">
      <alignment horizontal="right" vertical="center" wrapText="1"/>
    </xf>
    <xf numFmtId="0" fontId="31" fillId="0" borderId="19" xfId="198" applyNumberFormat="1" applyFont="1" applyBorder="1" applyAlignment="1">
      <alignment vertical="center" wrapText="1"/>
    </xf>
    <xf numFmtId="4" fontId="4" fillId="0" borderId="5" xfId="3" applyNumberFormat="1" applyFont="1" applyFill="1" applyBorder="1" applyAlignment="1">
      <alignment horizontal="right" vertical="center" wrapText="1"/>
    </xf>
    <xf numFmtId="0" fontId="50" fillId="0" borderId="19" xfId="218" applyNumberFormat="1" applyFont="1" applyBorder="1" applyAlignment="1">
      <alignment vertical="center" wrapText="1"/>
    </xf>
    <xf numFmtId="4" fontId="50" fillId="0" borderId="19" xfId="235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9" fontId="6" fillId="0" borderId="0" xfId="4" applyFont="1" applyFill="1" applyAlignment="1">
      <alignment vertical="center" wrapText="1"/>
    </xf>
    <xf numFmtId="49" fontId="53" fillId="0" borderId="21" xfId="7" applyNumberFormat="1" applyFont="1" applyBorder="1" applyAlignment="1">
      <alignment horizontal="center" vertical="center" wrapText="1"/>
    </xf>
    <xf numFmtId="4" fontId="53" fillId="0" borderId="21" xfId="7" applyNumberFormat="1" applyFont="1" applyBorder="1" applyAlignment="1">
      <alignment horizontal="center" vertical="center" wrapText="1"/>
    </xf>
    <xf numFmtId="0" fontId="8" fillId="0" borderId="0" xfId="7" applyFont="1" applyAlignment="1">
      <alignment horizontal="center" vertical="center" wrapText="1"/>
    </xf>
    <xf numFmtId="49" fontId="8" fillId="0" borderId="0" xfId="7" applyNumberFormat="1" applyFont="1" applyAlignment="1">
      <alignment horizontal="center" vertical="center" wrapText="1"/>
    </xf>
    <xf numFmtId="0" fontId="9" fillId="0" borderId="0" xfId="7" applyFont="1" applyAlignment="1">
      <alignment horizontal="center" vertical="center" wrapText="1"/>
    </xf>
    <xf numFmtId="4" fontId="10" fillId="3" borderId="0" xfId="7" applyNumberFormat="1" applyFont="1" applyFill="1" applyAlignment="1">
      <alignment horizontal="right" vertical="center" wrapText="1"/>
    </xf>
    <xf numFmtId="4" fontId="3" fillId="0" borderId="5" xfId="1" applyNumberFormat="1" applyFont="1" applyFill="1" applyBorder="1" applyAlignment="1">
      <alignment horizontal="right" vertical="center" wrapText="1"/>
    </xf>
    <xf numFmtId="4" fontId="4" fillId="0" borderId="21" xfId="1" applyNumberFormat="1" applyFont="1" applyFill="1" applyBorder="1" applyAlignment="1">
      <alignment horizontal="right" vertical="center" wrapText="1"/>
    </xf>
    <xf numFmtId="4" fontId="3" fillId="0" borderId="21" xfId="1" applyNumberFormat="1" applyFont="1" applyFill="1" applyBorder="1" applyAlignment="1">
      <alignment horizontal="right" vertical="center" wrapText="1"/>
    </xf>
    <xf numFmtId="0" fontId="3" fillId="0" borderId="0" xfId="3" applyNumberFormat="1" applyFont="1" applyFill="1" applyBorder="1" applyAlignment="1">
      <alignment horizontal="center" vertical="center" wrapText="1"/>
    </xf>
    <xf numFmtId="4" fontId="32" fillId="0" borderId="22" xfId="143" applyNumberFormat="1" applyFont="1" applyFill="1" applyBorder="1" applyAlignment="1">
      <alignment horizontal="right" vertical="center" wrapText="1"/>
    </xf>
    <xf numFmtId="49" fontId="46" fillId="0" borderId="0" xfId="7" applyNumberFormat="1" applyFont="1" applyAlignment="1">
      <alignment horizontal="center" vertical="center" wrapText="1"/>
    </xf>
    <xf numFmtId="0" fontId="47" fillId="0" borderId="0" xfId="7" applyFont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right" vertical="center" wrapText="1"/>
    </xf>
    <xf numFmtId="174" fontId="4" fillId="0" borderId="4" xfId="1" applyNumberFormat="1" applyFont="1" applyFill="1" applyBorder="1" applyAlignment="1">
      <alignment horizontal="right" vertical="center" wrapText="1"/>
    </xf>
    <xf numFmtId="174" fontId="4" fillId="0" borderId="5" xfId="1" applyNumberFormat="1" applyFont="1" applyFill="1" applyBorder="1" applyAlignment="1">
      <alignment horizontal="right" vertical="center" wrapText="1"/>
    </xf>
    <xf numFmtId="0" fontId="8" fillId="2" borderId="0" xfId="7" applyFont="1" applyFill="1" applyAlignment="1">
      <alignment horizontal="center" vertical="center" wrapText="1"/>
    </xf>
    <xf numFmtId="0" fontId="6" fillId="2" borderId="0" xfId="7" applyFont="1" applyFill="1" applyAlignment="1">
      <alignment vertical="center" wrapText="1"/>
    </xf>
    <xf numFmtId="49" fontId="8" fillId="2" borderId="0" xfId="7" applyNumberFormat="1" applyFont="1" applyFill="1" applyAlignment="1">
      <alignment horizontal="center" vertical="center" wrapText="1"/>
    </xf>
    <xf numFmtId="0" fontId="9" fillId="2" borderId="0" xfId="7" applyFont="1" applyFill="1" applyAlignment="1">
      <alignment horizontal="center" vertical="center" wrapText="1"/>
    </xf>
    <xf numFmtId="4" fontId="10" fillId="37" borderId="0" xfId="7" applyNumberFormat="1" applyFont="1" applyFill="1" applyAlignment="1">
      <alignment horizontal="right" vertical="center" wrapText="1"/>
    </xf>
    <xf numFmtId="4" fontId="5" fillId="2" borderId="0" xfId="7" applyNumberFormat="1" applyFill="1" applyAlignment="1">
      <alignment vertical="center" wrapText="1"/>
    </xf>
    <xf numFmtId="1" fontId="5" fillId="0" borderId="0" xfId="7" applyNumberFormat="1" applyAlignment="1">
      <alignment vertical="center" wrapText="1"/>
    </xf>
    <xf numFmtId="4" fontId="54" fillId="3" borderId="0" xfId="7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wrapText="1"/>
    </xf>
    <xf numFmtId="4" fontId="6" fillId="2" borderId="0" xfId="7" applyNumberFormat="1" applyFont="1" applyFill="1" applyAlignment="1">
      <alignment vertical="center" wrapText="1"/>
    </xf>
    <xf numFmtId="4" fontId="45" fillId="0" borderId="5" xfId="91" applyNumberFormat="1" applyFont="1" applyFill="1" applyBorder="1" applyAlignment="1">
      <alignment vertical="top" wrapText="1"/>
    </xf>
    <xf numFmtId="0" fontId="12" fillId="0" borderId="0" xfId="7" applyFont="1" applyAlignment="1">
      <alignment vertical="center" wrapText="1"/>
    </xf>
    <xf numFmtId="4" fontId="12" fillId="0" borderId="0" xfId="7" applyNumberFormat="1" applyFont="1" applyAlignment="1">
      <alignment vertical="center" wrapText="1"/>
    </xf>
    <xf numFmtId="4" fontId="13" fillId="0" borderId="0" xfId="155" applyNumberFormat="1" applyAlignment="1">
      <alignment horizontal="right" vertical="center" wrapText="1"/>
    </xf>
    <xf numFmtId="4" fontId="11" fillId="0" borderId="5" xfId="1" applyNumberFormat="1" applyFont="1" applyFill="1" applyBorder="1" applyAlignment="1">
      <alignment horizontal="right" vertical="center" wrapText="1"/>
    </xf>
    <xf numFmtId="0" fontId="9" fillId="0" borderId="0" xfId="3" applyNumberFormat="1" applyFont="1" applyFill="1" applyBorder="1" applyAlignment="1">
      <alignment horizontal="center" vertical="center" wrapText="1"/>
    </xf>
    <xf numFmtId="0" fontId="4" fillId="0" borderId="21" xfId="2" applyNumberFormat="1" applyFont="1" applyFill="1" applyBorder="1" applyAlignment="1">
      <alignment vertical="center" wrapText="1"/>
    </xf>
    <xf numFmtId="4" fontId="4" fillId="0" borderId="23" xfId="1" applyNumberFormat="1" applyFont="1" applyFill="1" applyBorder="1" applyAlignment="1">
      <alignment horizontal="right" vertical="center" wrapText="1"/>
    </xf>
    <xf numFmtId="174" fontId="3" fillId="0" borderId="4" xfId="1" applyNumberFormat="1" applyFont="1" applyFill="1" applyBorder="1" applyAlignment="1">
      <alignment horizontal="right" vertical="center" wrapText="1"/>
    </xf>
    <xf numFmtId="0" fontId="11" fillId="0" borderId="33" xfId="19" applyNumberFormat="1" applyFont="1" applyFill="1" applyBorder="1" applyAlignment="1">
      <alignment vertical="center" wrapText="1"/>
    </xf>
    <xf numFmtId="4" fontId="11" fillId="0" borderId="33" xfId="22" applyNumberFormat="1" applyFont="1" applyFill="1" applyBorder="1" applyAlignment="1">
      <alignment horizontal="right" vertical="center" wrapText="1"/>
    </xf>
    <xf numFmtId="4" fontId="3" fillId="0" borderId="23" xfId="1" applyNumberFormat="1" applyFont="1" applyFill="1" applyBorder="1" applyAlignment="1">
      <alignment horizontal="right" vertical="center" wrapText="1"/>
    </xf>
    <xf numFmtId="0" fontId="4" fillId="2" borderId="4" xfId="2" applyNumberFormat="1" applyFont="1" applyFill="1" applyBorder="1" applyAlignment="1">
      <alignment vertical="center" wrapText="1"/>
    </xf>
    <xf numFmtId="0" fontId="4" fillId="2" borderId="0" xfId="2" applyNumberFormat="1" applyFont="1" applyFill="1" applyBorder="1" applyAlignment="1">
      <alignment vertical="center" wrapText="1"/>
    </xf>
    <xf numFmtId="173" fontId="4" fillId="0" borderId="21" xfId="1" applyNumberFormat="1" applyFont="1" applyFill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center" vertical="center" wrapText="1"/>
    </xf>
    <xf numFmtId="4" fontId="4" fillId="0" borderId="4" xfId="1" applyNumberFormat="1" applyFont="1" applyFill="1" applyBorder="1" applyAlignment="1">
      <alignment horizontal="center" vertical="center" wrapText="1"/>
    </xf>
    <xf numFmtId="4" fontId="3" fillId="0" borderId="4" xfId="1" applyNumberFormat="1" applyFont="1" applyFill="1" applyBorder="1" applyAlignment="1">
      <alignment horizontal="center" vertical="center" wrapText="1"/>
    </xf>
    <xf numFmtId="4" fontId="3" fillId="0" borderId="5" xfId="1" applyNumberFormat="1" applyFont="1" applyFill="1" applyBorder="1" applyAlignment="1">
      <alignment horizontal="center" vertical="center" wrapText="1"/>
    </xf>
    <xf numFmtId="4" fontId="7" fillId="0" borderId="4" xfId="1" applyNumberFormat="1" applyFont="1" applyFill="1" applyBorder="1" applyAlignment="1">
      <alignment horizontal="center" vertical="center" wrapText="1"/>
    </xf>
    <xf numFmtId="0" fontId="52" fillId="0" borderId="4" xfId="0" applyFont="1" applyFill="1" applyBorder="1" applyAlignment="1">
      <alignment horizontal="center" vertical="center" wrapText="1"/>
    </xf>
    <xf numFmtId="4" fontId="45" fillId="0" borderId="21" xfId="91" applyNumberFormat="1" applyFont="1" applyFill="1" applyBorder="1" applyAlignment="1">
      <alignment horizontal="center" vertical="center" wrapText="1"/>
    </xf>
    <xf numFmtId="0" fontId="3" fillId="0" borderId="21" xfId="2" applyNumberFormat="1" applyFont="1" applyFill="1" applyBorder="1" applyAlignment="1">
      <alignment vertical="center" wrapText="1"/>
    </xf>
    <xf numFmtId="0" fontId="4" fillId="0" borderId="5" xfId="2" applyNumberFormat="1" applyFont="1" applyFill="1" applyBorder="1" applyAlignment="1">
      <alignment vertical="center" wrapText="1"/>
    </xf>
    <xf numFmtId="0" fontId="4" fillId="0" borderId="23" xfId="2" applyNumberFormat="1" applyFont="1" applyFill="1" applyBorder="1" applyAlignment="1">
      <alignment vertical="center" wrapText="1"/>
    </xf>
    <xf numFmtId="4" fontId="11" fillId="36" borderId="33" xfId="0" applyNumberFormat="1" applyFont="1" applyFill="1" applyBorder="1" applyAlignment="1">
      <alignment wrapText="1"/>
    </xf>
    <xf numFmtId="0" fontId="4" fillId="0" borderId="34" xfId="2" applyNumberFormat="1" applyFont="1" applyFill="1" applyBorder="1" applyAlignment="1">
      <alignment vertical="center" wrapText="1"/>
    </xf>
    <xf numFmtId="0" fontId="4" fillId="2" borderId="34" xfId="2" applyNumberFormat="1" applyFont="1" applyFill="1" applyBorder="1" applyAlignment="1">
      <alignment vertical="center" wrapText="1"/>
    </xf>
    <xf numFmtId="0" fontId="31" fillId="2" borderId="34" xfId="2" applyNumberFormat="1" applyFont="1" applyFill="1" applyBorder="1" applyAlignment="1">
      <alignment vertical="center" wrapText="1"/>
    </xf>
    <xf numFmtId="4" fontId="4" fillId="0" borderId="33" xfId="3" applyNumberFormat="1" applyFont="1" applyFill="1" applyBorder="1" applyAlignment="1">
      <alignment horizontal="right" vertical="center" wrapText="1"/>
    </xf>
    <xf numFmtId="4" fontId="4" fillId="0" borderId="33" xfId="0" applyNumberFormat="1" applyFont="1" applyBorder="1" applyAlignment="1">
      <alignment horizontal="right" vertical="center" wrapText="1"/>
    </xf>
    <xf numFmtId="4" fontId="3" fillId="0" borderId="33" xfId="1" applyNumberFormat="1" applyFont="1" applyFill="1" applyBorder="1" applyAlignment="1">
      <alignment horizontal="right" vertical="center" wrapText="1"/>
    </xf>
    <xf numFmtId="179" fontId="11" fillId="0" borderId="21" xfId="0" applyNumberFormat="1" applyFont="1" applyBorder="1" applyAlignment="1"/>
    <xf numFmtId="4" fontId="4" fillId="0" borderId="23" xfId="7" applyNumberFormat="1" applyFont="1" applyBorder="1" applyAlignment="1">
      <alignment vertical="center" wrapText="1"/>
    </xf>
    <xf numFmtId="176" fontId="4" fillId="0" borderId="21" xfId="7" applyNumberFormat="1" applyFont="1" applyBorder="1" applyAlignment="1">
      <alignment vertical="center" wrapText="1"/>
    </xf>
    <xf numFmtId="0" fontId="3" fillId="94" borderId="33" xfId="3" applyNumberFormat="1" applyFont="1" applyFill="1" applyBorder="1" applyAlignment="1">
      <alignment horizontal="center" vertical="center" wrapText="1"/>
    </xf>
    <xf numFmtId="176" fontId="45" fillId="0" borderId="21" xfId="91" applyNumberFormat="1" applyFont="1" applyFill="1" applyBorder="1" applyAlignment="1">
      <alignment vertical="top" wrapText="1"/>
    </xf>
    <xf numFmtId="176" fontId="4" fillId="0" borderId="21" xfId="1" applyNumberFormat="1" applyFont="1" applyFill="1" applyBorder="1" applyAlignment="1">
      <alignment wrapText="1"/>
    </xf>
    <xf numFmtId="172" fontId="11" fillId="0" borderId="21" xfId="0" applyNumberFormat="1" applyFont="1" applyBorder="1" applyAlignment="1"/>
    <xf numFmtId="172" fontId="11" fillId="0" borderId="23" xfId="0" applyNumberFormat="1" applyFont="1" applyBorder="1" applyAlignment="1"/>
    <xf numFmtId="176" fontId="3" fillId="0" borderId="21" xfId="7" applyNumberFormat="1" applyFont="1" applyBorder="1" applyAlignment="1">
      <alignment vertical="center" wrapText="1"/>
    </xf>
    <xf numFmtId="4" fontId="11" fillId="0" borderId="23" xfId="0" applyNumberFormat="1" applyFont="1" applyBorder="1"/>
    <xf numFmtId="176" fontId="45" fillId="0" borderId="21" xfId="91" applyNumberFormat="1" applyFont="1" applyFill="1" applyBorder="1" applyAlignment="1">
      <alignment horizontal="center" vertical="center" wrapText="1"/>
    </xf>
    <xf numFmtId="176" fontId="11" fillId="0" borderId="21" xfId="0" applyNumberFormat="1" applyFont="1" applyBorder="1"/>
    <xf numFmtId="176" fontId="4" fillId="0" borderId="21" xfId="1" applyNumberFormat="1" applyFont="1" applyFill="1" applyBorder="1" applyAlignment="1">
      <alignment horizontal="right" vertical="center" wrapText="1"/>
    </xf>
    <xf numFmtId="4" fontId="3" fillId="0" borderId="4" xfId="1" applyNumberFormat="1" applyFont="1" applyFill="1" applyBorder="1" applyAlignment="1">
      <alignment vertical="center" wrapText="1"/>
    </xf>
    <xf numFmtId="4" fontId="3" fillId="0" borderId="5" xfId="1" applyNumberFormat="1" applyFont="1" applyFill="1" applyBorder="1" applyAlignment="1">
      <alignment vertical="center" wrapText="1"/>
    </xf>
    <xf numFmtId="176" fontId="32" fillId="0" borderId="21" xfId="143" applyNumberFormat="1" applyFont="1" applyFill="1" applyBorder="1" applyAlignment="1">
      <alignment horizontal="right" vertical="center" wrapText="1"/>
    </xf>
    <xf numFmtId="4" fontId="11" fillId="0" borderId="2" xfId="0" applyNumberFormat="1" applyFont="1" applyBorder="1"/>
    <xf numFmtId="176" fontId="37" fillId="0" borderId="21" xfId="0" applyNumberFormat="1" applyFont="1" applyBorder="1" applyAlignment="1">
      <alignment vertical="center"/>
    </xf>
    <xf numFmtId="0" fontId="3" fillId="94" borderId="23" xfId="3" applyNumberFormat="1" applyFont="1" applyFill="1" applyBorder="1" applyAlignment="1">
      <alignment horizontal="center" vertical="center" wrapText="1"/>
    </xf>
    <xf numFmtId="176" fontId="11" fillId="0" borderId="21" xfId="22" applyNumberFormat="1" applyFont="1" applyFill="1" applyBorder="1" applyAlignment="1">
      <alignment horizontal="right" vertical="center" wrapText="1"/>
    </xf>
    <xf numFmtId="176" fontId="37" fillId="0" borderId="21" xfId="22" applyNumberFormat="1" applyFont="1" applyFill="1" applyBorder="1" applyAlignment="1">
      <alignment horizontal="right" vertical="center" wrapText="1"/>
    </xf>
    <xf numFmtId="0" fontId="3" fillId="94" borderId="16" xfId="3" applyNumberFormat="1" applyFont="1" applyFill="1" applyBorder="1" applyAlignment="1">
      <alignment horizontal="center" vertical="center" wrapText="1"/>
    </xf>
    <xf numFmtId="176" fontId="4" fillId="0" borderId="21" xfId="1" applyNumberFormat="1" applyFont="1" applyFill="1" applyBorder="1" applyAlignment="1">
      <alignment horizontal="center" vertical="center" wrapText="1"/>
    </xf>
    <xf numFmtId="176" fontId="3" fillId="0" borderId="21" xfId="1" applyNumberFormat="1" applyFont="1" applyFill="1" applyBorder="1" applyAlignment="1">
      <alignment horizontal="center" vertical="center" wrapText="1"/>
    </xf>
    <xf numFmtId="4" fontId="3" fillId="2" borderId="4" xfId="1" applyNumberFormat="1" applyFont="1" applyFill="1" applyBorder="1" applyAlignment="1">
      <alignment horizontal="right" vertical="center" wrapText="1"/>
    </xf>
    <xf numFmtId="4" fontId="45" fillId="0" borderId="4" xfId="91" applyNumberFormat="1" applyFont="1" applyFill="1" applyBorder="1" applyAlignment="1">
      <alignment horizontal="right" vertical="center" wrapText="1"/>
    </xf>
    <xf numFmtId="176" fontId="45" fillId="0" borderId="21" xfId="91" applyNumberFormat="1" applyFont="1" applyFill="1" applyBorder="1" applyAlignment="1">
      <alignment horizontal="right" vertical="center" wrapText="1"/>
    </xf>
    <xf numFmtId="176" fontId="79" fillId="0" borderId="21" xfId="91" applyNumberFormat="1" applyFont="1" applyFill="1" applyBorder="1" applyAlignment="1">
      <alignment horizontal="right" vertical="center" wrapText="1"/>
    </xf>
    <xf numFmtId="4" fontId="45" fillId="0" borderId="21" xfId="91" applyNumberFormat="1" applyFont="1" applyFill="1" applyBorder="1" applyAlignment="1">
      <alignment horizontal="right" vertical="center" wrapText="1"/>
    </xf>
    <xf numFmtId="4" fontId="7" fillId="0" borderId="5" xfId="1" applyNumberFormat="1" applyFont="1" applyFill="1" applyBorder="1" applyAlignment="1">
      <alignment horizontal="right" vertical="center" wrapText="1"/>
    </xf>
    <xf numFmtId="4" fontId="45" fillId="0" borderId="23" xfId="91" applyNumberFormat="1" applyFont="1" applyFill="1" applyBorder="1" applyAlignment="1">
      <alignment horizontal="right" vertical="center" wrapText="1"/>
    </xf>
    <xf numFmtId="176" fontId="3" fillId="0" borderId="4" xfId="1" applyNumberFormat="1" applyFont="1" applyFill="1" applyBorder="1" applyAlignment="1">
      <alignment horizontal="center" vertical="center" wrapText="1"/>
    </xf>
    <xf numFmtId="176" fontId="79" fillId="0" borderId="21" xfId="91" applyNumberFormat="1" applyFont="1" applyFill="1" applyBorder="1" applyAlignment="1">
      <alignment vertical="top" wrapText="1"/>
    </xf>
    <xf numFmtId="176" fontId="3" fillId="0" borderId="21" xfId="1" applyNumberFormat="1" applyFont="1" applyFill="1" applyBorder="1" applyAlignment="1">
      <alignment horizontal="right" vertical="center" wrapText="1"/>
    </xf>
    <xf numFmtId="176" fontId="3" fillId="0" borderId="21" xfId="1" applyNumberFormat="1" applyFont="1" applyFill="1" applyBorder="1" applyAlignment="1">
      <alignment vertical="center" wrapText="1"/>
    </xf>
    <xf numFmtId="176" fontId="14" fillId="0" borderId="2" xfId="1" applyNumberFormat="1" applyFont="1" applyFill="1" applyBorder="1" applyAlignment="1">
      <alignment horizontal="right" vertical="center" wrapText="1"/>
    </xf>
    <xf numFmtId="0" fontId="3" fillId="0" borderId="4" xfId="3" applyNumberFormat="1" applyFont="1" applyFill="1" applyBorder="1" applyAlignment="1">
      <alignment horizontal="center" vertical="center" wrapText="1"/>
    </xf>
    <xf numFmtId="0" fontId="3" fillId="94" borderId="4" xfId="3" applyNumberFormat="1" applyFont="1" applyFill="1" applyBorder="1" applyAlignment="1">
      <alignment horizontal="center" vertical="center" wrapText="1"/>
    </xf>
    <xf numFmtId="176" fontId="32" fillId="0" borderId="2" xfId="1" applyNumberFormat="1" applyFont="1" applyFill="1" applyBorder="1" applyAlignment="1">
      <alignment horizontal="right" vertical="center" wrapText="1"/>
    </xf>
    <xf numFmtId="4" fontId="3" fillId="0" borderId="37" xfId="1" applyNumberFormat="1" applyFont="1" applyFill="1" applyBorder="1" applyAlignment="1">
      <alignment horizontal="right" vertical="center" wrapText="1"/>
    </xf>
    <xf numFmtId="0" fontId="3" fillId="0" borderId="0" xfId="6" applyFont="1" applyFill="1" applyBorder="1" applyAlignment="1">
      <alignment horizontal="center" vertical="center" wrapText="1"/>
    </xf>
    <xf numFmtId="0" fontId="3" fillId="0" borderId="4" xfId="3" applyNumberFormat="1" applyFont="1" applyFill="1" applyBorder="1" applyAlignment="1">
      <alignment horizontal="center" vertical="center" wrapText="1"/>
    </xf>
    <xf numFmtId="4" fontId="4" fillId="0" borderId="4" xfId="1" applyNumberFormat="1" applyFont="1" applyFill="1" applyBorder="1" applyAlignment="1">
      <alignment horizontal="right" vertical="center" wrapText="1"/>
    </xf>
    <xf numFmtId="4" fontId="11" fillId="0" borderId="4" xfId="1" applyNumberFormat="1" applyFont="1" applyFill="1" applyBorder="1" applyAlignment="1">
      <alignment horizontal="right" vertical="center" wrapText="1"/>
    </xf>
    <xf numFmtId="0" fontId="3" fillId="0" borderId="5" xfId="2" applyNumberFormat="1" applyFont="1" applyFill="1" applyBorder="1" applyAlignment="1">
      <alignment vertical="center" wrapText="1"/>
    </xf>
    <xf numFmtId="4" fontId="3" fillId="0" borderId="33" xfId="1" applyNumberFormat="1" applyFont="1" applyFill="1" applyBorder="1" applyAlignment="1">
      <alignment horizontal="right" vertical="center" wrapText="1"/>
    </xf>
    <xf numFmtId="10" fontId="6" fillId="0" borderId="0" xfId="4" applyNumberFormat="1" applyFont="1" applyFill="1" applyAlignment="1">
      <alignment vertical="center" wrapText="1"/>
    </xf>
    <xf numFmtId="0" fontId="3" fillId="0" borderId="33" xfId="3" applyNumberFormat="1" applyFont="1" applyFill="1" applyBorder="1" applyAlignment="1">
      <alignment horizontal="center" vertical="center" wrapText="1"/>
    </xf>
    <xf numFmtId="4" fontId="4" fillId="0" borderId="33" xfId="1" applyNumberFormat="1" applyFont="1" applyFill="1" applyBorder="1" applyAlignment="1">
      <alignment horizontal="right" vertical="center" wrapText="1"/>
    </xf>
    <xf numFmtId="0" fontId="4" fillId="0" borderId="33" xfId="2" applyNumberFormat="1" applyFont="1" applyFill="1" applyBorder="1" applyAlignment="1">
      <alignment vertical="center" wrapText="1"/>
    </xf>
    <xf numFmtId="0" fontId="3" fillId="0" borderId="33" xfId="2" applyNumberFormat="1" applyFont="1" applyFill="1" applyBorder="1" applyAlignment="1">
      <alignment vertical="center" wrapText="1"/>
    </xf>
    <xf numFmtId="0" fontId="6" fillId="2" borderId="0" xfId="7" applyFont="1" applyFill="1" applyAlignment="1">
      <alignment vertical="center" wrapText="1"/>
    </xf>
    <xf numFmtId="4" fontId="7" fillId="0" borderId="4" xfId="1" applyNumberFormat="1" applyFont="1" applyFill="1" applyBorder="1" applyAlignment="1">
      <alignment horizontal="right" vertical="center" wrapText="1"/>
    </xf>
    <xf numFmtId="176" fontId="3" fillId="0" borderId="3" xfId="1" applyNumberFormat="1" applyFont="1" applyFill="1" applyBorder="1" applyAlignment="1">
      <alignment horizontal="right" vertical="center" wrapText="1"/>
    </xf>
    <xf numFmtId="176" fontId="4" fillId="0" borderId="33" xfId="1" applyNumberFormat="1" applyFont="1" applyFill="1" applyBorder="1" applyAlignment="1">
      <alignment horizontal="right" vertical="center" wrapText="1"/>
    </xf>
    <xf numFmtId="176" fontId="3" fillId="0" borderId="33" xfId="1" applyNumberFormat="1" applyFont="1" applyFill="1" applyBorder="1" applyAlignment="1">
      <alignment horizontal="right" vertical="center" wrapText="1"/>
    </xf>
    <xf numFmtId="0" fontId="3" fillId="94" borderId="4" xfId="3" applyNumberFormat="1" applyFont="1" applyFill="1" applyBorder="1" applyAlignment="1">
      <alignment horizontal="center" vertical="center" wrapText="1"/>
    </xf>
    <xf numFmtId="179" fontId="37" fillId="0" borderId="21" xfId="0" applyNumberFormat="1" applyFont="1" applyBorder="1" applyAlignment="1">
      <alignment vertical="center"/>
    </xf>
    <xf numFmtId="176" fontId="11" fillId="36" borderId="21" xfId="0" applyNumberFormat="1" applyFont="1" applyFill="1" applyBorder="1" applyAlignment="1">
      <alignment wrapText="1"/>
    </xf>
    <xf numFmtId="176" fontId="37" fillId="36" borderId="21" xfId="0" applyNumberFormat="1" applyFont="1" applyFill="1" applyBorder="1" applyAlignment="1">
      <alignment vertical="center" wrapText="1"/>
    </xf>
    <xf numFmtId="176" fontId="50" fillId="0" borderId="21" xfId="235" applyNumberFormat="1" applyFont="1" applyBorder="1" applyAlignment="1">
      <alignment horizontal="right" vertical="center" wrapText="1"/>
    </xf>
    <xf numFmtId="176" fontId="7" fillId="2" borderId="21" xfId="0" applyNumberFormat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horizontal="right" vertical="center" wrapText="1"/>
    </xf>
    <xf numFmtId="176" fontId="3" fillId="0" borderId="2" xfId="1" applyNumberFormat="1" applyFont="1" applyFill="1" applyBorder="1" applyAlignment="1">
      <alignment horizontal="right" vertical="center" wrapText="1"/>
    </xf>
    <xf numFmtId="176" fontId="80" fillId="0" borderId="21" xfId="235" applyNumberFormat="1" applyFont="1" applyBorder="1" applyAlignment="1">
      <alignment horizontal="right" vertical="center" wrapText="1"/>
    </xf>
    <xf numFmtId="176" fontId="31" fillId="2" borderId="21" xfId="0" applyNumberFormat="1" applyFont="1" applyFill="1" applyBorder="1"/>
    <xf numFmtId="4" fontId="4" fillId="0" borderId="4" xfId="1" applyNumberFormat="1" applyFont="1" applyFill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3" fillId="0" borderId="4" xfId="1" applyNumberFormat="1" applyFont="1" applyFill="1" applyBorder="1" applyAlignment="1">
      <alignment horizontal="right" vertical="center" wrapText="1"/>
    </xf>
    <xf numFmtId="4" fontId="11" fillId="0" borderId="5" xfId="1" applyNumberFormat="1" applyFont="1" applyFill="1" applyBorder="1" applyAlignment="1">
      <alignment horizontal="right" vertical="center" wrapText="1"/>
    </xf>
    <xf numFmtId="176" fontId="4" fillId="0" borderId="4" xfId="1" applyNumberFormat="1" applyFont="1" applyFill="1" applyBorder="1" applyAlignment="1">
      <alignment horizontal="right" vertical="center" wrapText="1"/>
    </xf>
    <xf numFmtId="176" fontId="3" fillId="0" borderId="4" xfId="1" applyNumberFormat="1" applyFont="1" applyFill="1" applyBorder="1" applyAlignment="1">
      <alignment horizontal="right" vertical="center" wrapText="1"/>
    </xf>
    <xf numFmtId="176" fontId="3" fillId="0" borderId="5" xfId="1" applyNumberFormat="1" applyFont="1" applyFill="1" applyBorder="1" applyAlignment="1">
      <alignment horizontal="right" vertical="center" wrapText="1"/>
    </xf>
    <xf numFmtId="176" fontId="4" fillId="0" borderId="5" xfId="1" applyNumberFormat="1" applyFont="1" applyFill="1" applyBorder="1" applyAlignment="1">
      <alignment horizontal="right" vertical="center" wrapText="1"/>
    </xf>
    <xf numFmtId="178" fontId="3" fillId="0" borderId="35" xfId="3" applyNumberFormat="1" applyFont="1" applyFill="1" applyBorder="1" applyAlignment="1">
      <alignment horizontal="right" vertical="center" wrapText="1"/>
    </xf>
    <xf numFmtId="178" fontId="4" fillId="0" borderId="35" xfId="3" applyNumberFormat="1" applyFont="1" applyFill="1" applyBorder="1" applyAlignment="1">
      <alignment horizontal="right" vertical="center" wrapText="1"/>
    </xf>
    <xf numFmtId="176" fontId="3" fillId="0" borderId="21" xfId="0" applyNumberFormat="1" applyFont="1" applyBorder="1" applyAlignment="1">
      <alignment horizontal="right" vertical="center" wrapText="1"/>
    </xf>
    <xf numFmtId="176" fontId="4" fillId="0" borderId="21" xfId="0" applyNumberFormat="1" applyFont="1" applyBorder="1" applyAlignment="1">
      <alignment horizontal="right" vertical="center" wrapText="1"/>
    </xf>
    <xf numFmtId="177" fontId="3" fillId="0" borderId="21" xfId="1" applyNumberFormat="1" applyFont="1" applyFill="1" applyBorder="1" applyAlignment="1">
      <alignment horizontal="right" vertical="center" wrapText="1"/>
    </xf>
    <xf numFmtId="177" fontId="4" fillId="0" borderId="21" xfId="1" applyNumberFormat="1" applyFont="1" applyFill="1" applyBorder="1" applyAlignment="1">
      <alignment horizontal="right" vertical="center" wrapText="1"/>
    </xf>
    <xf numFmtId="0" fontId="3" fillId="94" borderId="21" xfId="3" applyNumberFormat="1" applyFont="1" applyFill="1" applyBorder="1" applyAlignment="1">
      <alignment horizontal="center" vertical="center" wrapText="1"/>
    </xf>
    <xf numFmtId="174" fontId="3" fillId="0" borderId="5" xfId="1" applyNumberFormat="1" applyFont="1" applyFill="1" applyBorder="1" applyAlignment="1">
      <alignment horizontal="right" vertical="center" wrapText="1"/>
    </xf>
    <xf numFmtId="0" fontId="3" fillId="94" borderId="5" xfId="3" applyNumberFormat="1" applyFont="1" applyFill="1" applyBorder="1" applyAlignment="1">
      <alignment horizontal="center" vertical="center" wrapText="1"/>
    </xf>
    <xf numFmtId="0" fontId="0" fillId="0" borderId="0" xfId="0"/>
    <xf numFmtId="0" fontId="3" fillId="0" borderId="0" xfId="6" applyFont="1" applyFill="1" applyBorder="1" applyAlignment="1">
      <alignment horizontal="center" vertical="center" wrapText="1"/>
    </xf>
    <xf numFmtId="0" fontId="6" fillId="0" borderId="0" xfId="7" applyFont="1" applyAlignment="1">
      <alignment vertical="center" wrapText="1"/>
    </xf>
    <xf numFmtId="0" fontId="4" fillId="0" borderId="0" xfId="4" applyNumberFormat="1" applyFont="1" applyFill="1" applyAlignment="1">
      <alignment horizontal="right" vertical="center" wrapText="1"/>
    </xf>
    <xf numFmtId="0" fontId="4" fillId="0" borderId="4" xfId="2" applyNumberFormat="1" applyFont="1" applyFill="1" applyBorder="1" applyAlignment="1">
      <alignment vertical="center" wrapText="1"/>
    </xf>
    <xf numFmtId="4" fontId="4" fillId="0" borderId="4" xfId="1" applyNumberFormat="1" applyFont="1" applyFill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11" fillId="0" borderId="4" xfId="1" applyNumberFormat="1" applyFont="1" applyFill="1" applyBorder="1" applyAlignment="1">
      <alignment horizontal="right" vertical="center" wrapText="1"/>
    </xf>
    <xf numFmtId="0" fontId="3" fillId="0" borderId="4" xfId="2" applyNumberFormat="1" applyFont="1" applyFill="1" applyBorder="1" applyAlignment="1">
      <alignment vertical="center" wrapText="1"/>
    </xf>
    <xf numFmtId="4" fontId="3" fillId="0" borderId="4" xfId="1" applyNumberFormat="1" applyFont="1" applyFill="1" applyBorder="1" applyAlignment="1">
      <alignment horizontal="right" vertical="center" wrapText="1"/>
    </xf>
    <xf numFmtId="4" fontId="3" fillId="0" borderId="5" xfId="1" applyNumberFormat="1" applyFont="1" applyFill="1" applyBorder="1" applyAlignment="1">
      <alignment horizontal="right" vertical="center" wrapText="1"/>
    </xf>
    <xf numFmtId="4" fontId="11" fillId="0" borderId="5" xfId="1" applyNumberFormat="1" applyFont="1" applyFill="1" applyBorder="1" applyAlignment="1">
      <alignment horizontal="right" vertical="center" wrapText="1"/>
    </xf>
    <xf numFmtId="0" fontId="3" fillId="0" borderId="4" xfId="3" applyNumberFormat="1" applyFont="1" applyFill="1" applyBorder="1" applyAlignment="1">
      <alignment horizontal="center" vertical="center" wrapText="1"/>
    </xf>
    <xf numFmtId="0" fontId="3" fillId="94" borderId="4" xfId="3" applyNumberFormat="1" applyFont="1" applyFill="1" applyBorder="1" applyAlignment="1">
      <alignment horizontal="center" vertical="center" wrapText="1"/>
    </xf>
    <xf numFmtId="176" fontId="4" fillId="0" borderId="21" xfId="1" applyNumberFormat="1" applyFont="1" applyFill="1" applyBorder="1" applyAlignment="1">
      <alignment horizontal="right" vertical="center" wrapText="1"/>
    </xf>
    <xf numFmtId="176" fontId="3" fillId="0" borderId="21" xfId="1" applyNumberFormat="1" applyFont="1" applyFill="1" applyBorder="1" applyAlignment="1">
      <alignment horizontal="right" vertical="center" wrapText="1"/>
    </xf>
    <xf numFmtId="176" fontId="4" fillId="0" borderId="4" xfId="1" applyNumberFormat="1" applyFont="1" applyFill="1" applyBorder="1" applyAlignment="1">
      <alignment horizontal="right" vertical="center" wrapText="1"/>
    </xf>
    <xf numFmtId="176" fontId="3" fillId="0" borderId="4" xfId="1" applyNumberFormat="1" applyFont="1" applyFill="1" applyBorder="1" applyAlignment="1">
      <alignment horizontal="right" vertical="center" wrapText="1"/>
    </xf>
    <xf numFmtId="4" fontId="4" fillId="0" borderId="4" xfId="167" applyNumberFormat="1" applyFont="1" applyFill="1" applyBorder="1" applyAlignment="1">
      <alignment horizontal="right" vertical="center" wrapText="1"/>
    </xf>
    <xf numFmtId="0" fontId="3" fillId="94" borderId="34" xfId="3" applyNumberFormat="1" applyFont="1" applyFill="1" applyBorder="1" applyAlignment="1">
      <alignment horizontal="center" vertical="center" wrapText="1"/>
    </xf>
    <xf numFmtId="4" fontId="4" fillId="0" borderId="5" xfId="167" applyNumberFormat="1" applyFont="1" applyFill="1" applyBorder="1" applyAlignment="1">
      <alignment horizontal="right" vertical="center" wrapText="1"/>
    </xf>
    <xf numFmtId="4" fontId="53" fillId="0" borderId="35" xfId="7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7" applyFont="1" applyAlignment="1">
      <alignment horizontal="justify" vertical="center" wrapText="1"/>
    </xf>
    <xf numFmtId="0" fontId="3" fillId="0" borderId="0" xfId="7" applyFont="1" applyAlignment="1">
      <alignment horizontal="center" vertical="center" wrapText="1"/>
    </xf>
    <xf numFmtId="0" fontId="14" fillId="0" borderId="0" xfId="7" applyFont="1" applyAlignment="1">
      <alignment horizontal="center" vertical="center" wrapText="1"/>
    </xf>
    <xf numFmtId="0" fontId="7" fillId="2" borderId="0" xfId="7" applyFont="1" applyFill="1" applyAlignment="1">
      <alignment horizontal="center" vertical="center" wrapText="1"/>
    </xf>
    <xf numFmtId="0" fontId="7" fillId="2" borderId="0" xfId="7" applyNumberFormat="1" applyFont="1" applyFill="1" applyAlignment="1">
      <alignment horizontal="center" vertical="center" wrapText="1"/>
    </xf>
    <xf numFmtId="0" fontId="3" fillId="0" borderId="0" xfId="7" applyNumberFormat="1" applyFont="1" applyAlignment="1">
      <alignment horizontal="center" vertical="center" wrapText="1"/>
    </xf>
    <xf numFmtId="0" fontId="14" fillId="0" borderId="0" xfId="27" applyFont="1" applyAlignment="1">
      <alignment horizontal="center" vertical="center" wrapText="1"/>
    </xf>
    <xf numFmtId="0" fontId="7" fillId="2" borderId="0" xfId="7" applyFont="1" applyFill="1" applyBorder="1" applyAlignment="1">
      <alignment horizontal="center" vertical="center" wrapText="1"/>
    </xf>
    <xf numFmtId="0" fontId="37" fillId="2" borderId="0" xfId="7" applyNumberFormat="1" applyFont="1" applyFill="1" applyAlignment="1">
      <alignment horizontal="center" vertical="center" wrapText="1"/>
    </xf>
    <xf numFmtId="0" fontId="37" fillId="2" borderId="0" xfId="7" applyFont="1" applyFill="1" applyAlignment="1">
      <alignment horizontal="center" vertical="center" wrapText="1"/>
    </xf>
    <xf numFmtId="0" fontId="3" fillId="2" borderId="0" xfId="7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0" borderId="0" xfId="7" applyFont="1" applyAlignment="1">
      <alignment horizontal="center" vertical="top" wrapText="1"/>
    </xf>
  </cellXfs>
  <cellStyles count="441">
    <cellStyle name="1. Заголовок приложения" xfId="120"/>
    <cellStyle name="2. Номер таблицы" xfId="121"/>
    <cellStyle name="20% - Accent1" xfId="57"/>
    <cellStyle name="20% - Accent1 2" xfId="272"/>
    <cellStyle name="20% - Accent2" xfId="61"/>
    <cellStyle name="20% - Accent2 2" xfId="273"/>
    <cellStyle name="20% - Accent2 3" xfId="306"/>
    <cellStyle name="20% - Accent3" xfId="65"/>
    <cellStyle name="20% - Accent3 2" xfId="274"/>
    <cellStyle name="20% - Accent3 3" xfId="305"/>
    <cellStyle name="20% - Accent4" xfId="69"/>
    <cellStyle name="20% - Accent4 2" xfId="275"/>
    <cellStyle name="20% - Accent5" xfId="73"/>
    <cellStyle name="20% - Accent5 2" xfId="276"/>
    <cellStyle name="20% - Accent6" xfId="77"/>
    <cellStyle name="20% - Accent6 2" xfId="277"/>
    <cellStyle name="20% — акцент1" xfId="379"/>
    <cellStyle name="20% - Акцент1 2" xfId="100"/>
    <cellStyle name="20% — акцент2" xfId="380"/>
    <cellStyle name="20% - Акцент2 2" xfId="102"/>
    <cellStyle name="20% — акцент3" xfId="381"/>
    <cellStyle name="20% - Акцент3 2" xfId="104"/>
    <cellStyle name="20% — акцент4" xfId="382"/>
    <cellStyle name="20% - Акцент4 2" xfId="106"/>
    <cellStyle name="20% — акцент5" xfId="383"/>
    <cellStyle name="20% - Акцент5 2" xfId="108"/>
    <cellStyle name="20% — акцент6" xfId="384"/>
    <cellStyle name="20% - Акцент6 2" xfId="110"/>
    <cellStyle name="3. Заголовок таблицы" xfId="122"/>
    <cellStyle name="4. Единица измерения" xfId="123"/>
    <cellStyle name="40% - Accent1" xfId="58"/>
    <cellStyle name="40% - Accent1 2" xfId="278"/>
    <cellStyle name="40% - Accent2" xfId="62"/>
    <cellStyle name="40% - Accent2 2" xfId="279"/>
    <cellStyle name="40% - Accent3" xfId="66"/>
    <cellStyle name="40% - Accent3 2" xfId="280"/>
    <cellStyle name="40% - Accent3 3" xfId="303"/>
    <cellStyle name="40% - Accent4" xfId="70"/>
    <cellStyle name="40% - Accent4 2" xfId="281"/>
    <cellStyle name="40% - Accent5" xfId="74"/>
    <cellStyle name="40% - Accent5 2" xfId="282"/>
    <cellStyle name="40% - Accent6" xfId="78"/>
    <cellStyle name="40% - Accent6 2" xfId="283"/>
    <cellStyle name="40% — акцент1" xfId="385"/>
    <cellStyle name="40% - Акцент1 2" xfId="101"/>
    <cellStyle name="40% — акцент2" xfId="386"/>
    <cellStyle name="40% - Акцент2 2" xfId="103"/>
    <cellStyle name="40% — акцент3" xfId="387"/>
    <cellStyle name="40% - Акцент3 2" xfId="105"/>
    <cellStyle name="40% — акцент4" xfId="388"/>
    <cellStyle name="40% - Акцент4 2" xfId="107"/>
    <cellStyle name="40% — акцент5" xfId="389"/>
    <cellStyle name="40% - Акцент5 2" xfId="109"/>
    <cellStyle name="40% — акцент6" xfId="390"/>
    <cellStyle name="40% - Акцент6 2" xfId="111"/>
    <cellStyle name="5. Заголовки столбцов" xfId="124"/>
    <cellStyle name="5. Заголовки столбцов 2" xfId="258"/>
    <cellStyle name="5. Заголовки столбцов 2 2" xfId="263"/>
    <cellStyle name="5. Заголовки столбцов 2 2 2" xfId="409"/>
    <cellStyle name="5. Заголовки столбцов 2 3" xfId="408"/>
    <cellStyle name="5. Заголовки столбцов 3" xfId="262"/>
    <cellStyle name="5. Заголовки столбцов 3 2" xfId="410"/>
    <cellStyle name="5. Заголовки столбцов 4" xfId="416"/>
    <cellStyle name="6. Наименование ППО" xfId="125"/>
    <cellStyle name="6. Наименование ППО 2" xfId="259"/>
    <cellStyle name="6. Наименование ППО 2 2" xfId="265"/>
    <cellStyle name="6. Наименование ППО 2 2 2" xfId="415"/>
    <cellStyle name="6. Наименование ППО 2 3" xfId="414"/>
    <cellStyle name="6. Наименование ППО 3" xfId="264"/>
    <cellStyle name="6. Наименование ППО 3 2" xfId="411"/>
    <cellStyle name="6. Наименование ППО 4" xfId="417"/>
    <cellStyle name="60% - Accent1" xfId="59"/>
    <cellStyle name="60% - Accent1 2" xfId="284"/>
    <cellStyle name="60% - Accent2" xfId="63"/>
    <cellStyle name="60% - Accent2 2" xfId="285"/>
    <cellStyle name="60% - Accent3" xfId="67"/>
    <cellStyle name="60% - Accent3 2" xfId="286"/>
    <cellStyle name="60% - Accent3 3" xfId="304"/>
    <cellStyle name="60% - Accent4" xfId="71"/>
    <cellStyle name="60% - Accent4 2" xfId="287"/>
    <cellStyle name="60% - Accent5" xfId="75"/>
    <cellStyle name="60% - Accent5 2" xfId="288"/>
    <cellStyle name="60% - Accent6" xfId="79"/>
    <cellStyle name="60% - Accent6 2" xfId="289"/>
    <cellStyle name="60% — акцент1" xfId="391"/>
    <cellStyle name="60% — акцент2" xfId="392"/>
    <cellStyle name="60% — акцент3" xfId="393"/>
    <cellStyle name="60% — акцент4" xfId="394"/>
    <cellStyle name="60% — акцент5" xfId="395"/>
    <cellStyle name="60% — акцент6" xfId="396"/>
    <cellStyle name="7. Код ППО" xfId="126"/>
    <cellStyle name="7. Код ППО 2" xfId="260"/>
    <cellStyle name="7. Код ППО 2 2" xfId="267"/>
    <cellStyle name="7. Код ППО 2 2 2" xfId="423"/>
    <cellStyle name="7. Код ППО 2 3" xfId="422"/>
    <cellStyle name="7. Код ППО 3" xfId="266"/>
    <cellStyle name="7. Код ППО 3 2" xfId="424"/>
    <cellStyle name="7. Код ППО 4" xfId="418"/>
    <cellStyle name="8. Суммы" xfId="127"/>
    <cellStyle name="8. Суммы 2" xfId="261"/>
    <cellStyle name="8. Суммы 2 2" xfId="269"/>
    <cellStyle name="8. Суммы 2 2 2" xfId="426"/>
    <cellStyle name="8. Суммы 2 3" xfId="425"/>
    <cellStyle name="8. Суммы 3" xfId="268"/>
    <cellStyle name="8. Суммы 3 2" xfId="427"/>
    <cellStyle name="8. Суммы 4" xfId="419"/>
    <cellStyle name="Accent1" xfId="56"/>
    <cellStyle name="Accent1 2" xfId="290"/>
    <cellStyle name="Accent2" xfId="60"/>
    <cellStyle name="Accent2 2" xfId="291"/>
    <cellStyle name="Accent3" xfId="64"/>
    <cellStyle name="Accent3 2" xfId="292"/>
    <cellStyle name="Accent4" xfId="68"/>
    <cellStyle name="Accent4 2" xfId="293"/>
    <cellStyle name="Accent5" xfId="72"/>
    <cellStyle name="Accent5 2" xfId="294"/>
    <cellStyle name="Accent6" xfId="76"/>
    <cellStyle name="Accent6 2" xfId="295"/>
    <cellStyle name="Bad" xfId="46"/>
    <cellStyle name="Bad 2" xfId="296"/>
    <cellStyle name="Calculation" xfId="50"/>
    <cellStyle name="Calculation 2" xfId="297"/>
    <cellStyle name="Check Cell" xfId="52"/>
    <cellStyle name="Check Cell 2" xfId="298"/>
    <cellStyle name="Excel Built-in Normal" xfId="28"/>
    <cellStyle name="Explanatory Text" xfId="54"/>
    <cellStyle name="Good" xfId="45"/>
    <cellStyle name="Good 2" xfId="299"/>
    <cellStyle name="Heading 1" xfId="6"/>
    <cellStyle name="Heading 1 2" xfId="309"/>
    <cellStyle name="Heading 1 3" xfId="310"/>
    <cellStyle name="Heading 1 4" xfId="308"/>
    <cellStyle name="Heading 2" xfId="42"/>
    <cellStyle name="Heading 3" xfId="43"/>
    <cellStyle name="Heading 4" xfId="44"/>
    <cellStyle name="Input" xfId="48"/>
    <cellStyle name="Input 2" xfId="300"/>
    <cellStyle name="Linked Cell" xfId="51"/>
    <cellStyle name="Neutral" xfId="47"/>
    <cellStyle name="Neutral 2" xfId="301"/>
    <cellStyle name="Normal 2" xfId="119"/>
    <cellStyle name="Note" xfId="29"/>
    <cellStyle name="Output" xfId="49"/>
    <cellStyle name="Output 2" xfId="302"/>
    <cellStyle name="Title" xfId="5"/>
    <cellStyle name="Title 2" xfId="312"/>
    <cellStyle name="Title 3" xfId="313"/>
    <cellStyle name="Title 4" xfId="403"/>
    <cellStyle name="Title 5" xfId="311"/>
    <cellStyle name="Title_Приложение 15 _ 2021-2023_2 чтение" xfId="314"/>
    <cellStyle name="Total" xfId="55"/>
    <cellStyle name="Warning Text" xfId="53"/>
    <cellStyle name="xl25" xfId="30"/>
    <cellStyle name="xl25 2" xfId="255"/>
    <cellStyle name="xl25 2 2" xfId="315"/>
    <cellStyle name="xl25 3" xfId="412"/>
    <cellStyle name="xl30" xfId="31"/>
    <cellStyle name="xl30 2" xfId="256"/>
    <cellStyle name="xl30 3" xfId="413"/>
    <cellStyle name="xl31" xfId="316"/>
    <cellStyle name="xl37" xfId="317"/>
    <cellStyle name="xl38" xfId="318"/>
    <cellStyle name="xl64" xfId="397"/>
    <cellStyle name="Акцент1 2" xfId="319"/>
    <cellStyle name="Акцент2 2" xfId="320"/>
    <cellStyle name="Акцент3 2" xfId="321"/>
    <cellStyle name="Акцент4 2" xfId="322"/>
    <cellStyle name="Акцент5 2" xfId="323"/>
    <cellStyle name="Акцент6 2" xfId="324"/>
    <cellStyle name="Ввод  2" xfId="325"/>
    <cellStyle name="Вывод 2" xfId="326"/>
    <cellStyle name="Вычисление 2" xfId="327"/>
    <cellStyle name="Денежный [0]" xfId="3" builtinId="7"/>
    <cellStyle name="Денежный [0] 2" xfId="8"/>
    <cellStyle name="Денежный [0] 2 2" xfId="115"/>
    <cellStyle name="Денежный [0] 2 2 2" xfId="166"/>
    <cellStyle name="Денежный [0] 2 2 3" xfId="329"/>
    <cellStyle name="Денежный [0] 2 3" xfId="137"/>
    <cellStyle name="Денежный [0] 2 4" xfId="250"/>
    <cellStyle name="Денежный [0] 2 5" xfId="210"/>
    <cellStyle name="Денежный [0] 2 6" xfId="328"/>
    <cellStyle name="Денежный [0] 3" xfId="9"/>
    <cellStyle name="Денежный [0] 3 2" xfId="138"/>
    <cellStyle name="Денежный [0] 3 2 2" xfId="225"/>
    <cellStyle name="Денежный [0] 3 3" xfId="168"/>
    <cellStyle name="Денежный [0] 3 4" xfId="193"/>
    <cellStyle name="Денежный [0] 4" xfId="10"/>
    <cellStyle name="Денежный [0] 4 2" xfId="32"/>
    <cellStyle name="Денежный [0] 4 2 2" xfId="190"/>
    <cellStyle name="Денежный [0] 4 3" xfId="181"/>
    <cellStyle name="Денежный [0] 4 4" xfId="217"/>
    <cellStyle name="Денежный [0] 5" xfId="33"/>
    <cellStyle name="Денежный [0] 5 2" xfId="178"/>
    <cellStyle name="Денежный [0] 6" xfId="131"/>
    <cellStyle name="Денежный [0] 6 2" xfId="405"/>
    <cellStyle name="Денежный [0] 7" xfId="230"/>
    <cellStyle name="Денежный [0] 8" xfId="184"/>
    <cellStyle name="Денежный 10" xfId="434"/>
    <cellStyle name="Денежный 11" xfId="437"/>
    <cellStyle name="Денежный 12" xfId="439"/>
    <cellStyle name="Денежный 13" xfId="436"/>
    <cellStyle name="Денежный 14" xfId="440"/>
    <cellStyle name="Денежный 15" xfId="435"/>
    <cellStyle name="Денежный 16" xfId="438"/>
    <cellStyle name="Денежный 2" xfId="11"/>
    <cellStyle name="Денежный 2 2" xfId="90"/>
    <cellStyle name="Денежный 2 2 2" xfId="228"/>
    <cellStyle name="Денежный 2 3" xfId="153"/>
    <cellStyle name="Денежный 2 4" xfId="191"/>
    <cellStyle name="Денежный 2 5" xfId="175"/>
    <cellStyle name="Денежный 3" xfId="12"/>
    <cellStyle name="Денежный 3 2" xfId="92"/>
    <cellStyle name="Денежный 3 2 2" xfId="172"/>
    <cellStyle name="Денежный 3 3" xfId="152"/>
    <cellStyle name="Денежный 3 4" xfId="208"/>
    <cellStyle name="Денежный 3 5" xfId="187"/>
    <cellStyle name="Денежный 4" xfId="13"/>
    <cellStyle name="Денежный 4 2" xfId="151"/>
    <cellStyle name="Денежный 4 2 2" xfId="221"/>
    <cellStyle name="Денежный 4 3" xfId="203"/>
    <cellStyle name="Денежный 4 4" xfId="233"/>
    <cellStyle name="Денежный 5" xfId="14"/>
    <cellStyle name="Денежный 5 2" xfId="150"/>
    <cellStyle name="Денежный 5 2 2" xfId="224"/>
    <cellStyle name="Денежный 5 3" xfId="165"/>
    <cellStyle name="Денежный 5 4" xfId="169"/>
    <cellStyle name="Денежный 6" xfId="132"/>
    <cellStyle name="Денежный 6 2" xfId="330"/>
    <cellStyle name="Денежный 7" xfId="331"/>
    <cellStyle name="Денежный 8" xfId="332"/>
    <cellStyle name="Денежный 9" xfId="333"/>
    <cellStyle name="Заголовок 1 2" xfId="244"/>
    <cellStyle name="Заголовок 1 2 2" xfId="334"/>
    <cellStyle name="Заголовок 1 3" xfId="249"/>
    <cellStyle name="Заголовок 2 2" xfId="335"/>
    <cellStyle name="Заголовок 3 2" xfId="336"/>
    <cellStyle name="Заголовок 4 2" xfId="337"/>
    <cellStyle name="Заголовок столбцов" xfId="81"/>
    <cellStyle name="Заголовок столбцов 2" xfId="257"/>
    <cellStyle name="Заголовок столбцов 2 2" xfId="271"/>
    <cellStyle name="Заголовок столбцов 2 2 2" xfId="430"/>
    <cellStyle name="Заголовок столбцов 2 3" xfId="429"/>
    <cellStyle name="Заголовок столбцов 3" xfId="270"/>
    <cellStyle name="Заголовок столбцов 3 2" xfId="431"/>
    <cellStyle name="Заголовок столбцов 4" xfId="428"/>
    <cellStyle name="Итог 2" xfId="338"/>
    <cellStyle name="Контрольная ячейка 2" xfId="339"/>
    <cellStyle name="Название 2" xfId="186"/>
    <cellStyle name="Название 2 2" xfId="340"/>
    <cellStyle name="Название 3" xfId="214"/>
    <cellStyle name="Нейтральный 2" xfId="341"/>
    <cellStyle name="Обычный" xfId="0" builtinId="0"/>
    <cellStyle name="Обычный 10" xfId="162"/>
    <cellStyle name="Обычный 10 2" xfId="342"/>
    <cellStyle name="Обычный 11" xfId="215"/>
    <cellStyle name="Обычный 12" xfId="253"/>
    <cellStyle name="Обычный 12 2" xfId="398"/>
    <cellStyle name="Обычный 13" xfId="407"/>
    <cellStyle name="Обычный 13 2" xfId="432"/>
    <cellStyle name="Обычный 2" xfId="7"/>
    <cellStyle name="Обычный 2 10" xfId="400"/>
    <cellStyle name="Обычный 2 2" xfId="27"/>
    <cellStyle name="Обычный 2 2 2" xfId="112"/>
    <cellStyle name="Обычный 2 2 2 2" xfId="343"/>
    <cellStyle name="Обычный 2 2 3" xfId="95"/>
    <cellStyle name="Обычный 2 2 4" xfId="171"/>
    <cellStyle name="Обычный 2 2_2021 02 16 восстановление остатков" xfId="344"/>
    <cellStyle name="Обычный 2 3" xfId="84"/>
    <cellStyle name="Обычный 2 3 2" xfId="345"/>
    <cellStyle name="Обычный 2 4" xfId="211"/>
    <cellStyle name="Обычный 2 4 2" xfId="373"/>
    <cellStyle name="Обычный 2 5" xfId="204"/>
    <cellStyle name="Обычный 2 5 2" xfId="374"/>
    <cellStyle name="Обычный 2 6" xfId="252"/>
    <cellStyle name="Обычный 2 6 2" xfId="375"/>
    <cellStyle name="Обычный 2 7" xfId="376"/>
    <cellStyle name="Обычный 2 8" xfId="377"/>
    <cellStyle name="Обычный 2 9" xfId="378"/>
    <cellStyle name="Обычный 2_2019 10 10 Распределение МБТ 2020-2022" xfId="34"/>
    <cellStyle name="Обычный 21" xfId="402"/>
    <cellStyle name="Обычный 3" xfId="15"/>
    <cellStyle name="Обычный 3 2" xfId="99"/>
    <cellStyle name="Обычный 3 2 2" xfId="118"/>
    <cellStyle name="Обычный 3 2 3" xfId="247"/>
    <cellStyle name="Обычный 3 3" xfId="86"/>
    <cellStyle name="Обычный 3 3 2" xfId="346"/>
    <cellStyle name="Обычный 3 4" xfId="205"/>
    <cellStyle name="Обычный 3 4 2" xfId="401"/>
    <cellStyle name="Обычный 3 5" xfId="251"/>
    <cellStyle name="Обычный 3_Перечень ремонтов дорог на 2019_от_05.09.18" xfId="347"/>
    <cellStyle name="Обычный 4" xfId="35"/>
    <cellStyle name="Обычный 4 2" xfId="97"/>
    <cellStyle name="Обычный 4 2 2" xfId="348"/>
    <cellStyle name="Обычный 4 3" xfId="212"/>
    <cellStyle name="Обычный 4 3 2" xfId="399"/>
    <cellStyle name="Обычный 4 4" xfId="194"/>
    <cellStyle name="Обычный 4 5" xfId="238"/>
    <cellStyle name="Обычный 4 6" xfId="254"/>
    <cellStyle name="Обычный 4 6 2" xfId="433"/>
    <cellStyle name="Обычный 4 7" xfId="307"/>
    <cellStyle name="Обычный 4_Приложение 15 _ 2021-2023_2 чтение_2021 06 03 Распределение 15 прил. (0409) к изм июня по форме" xfId="349"/>
    <cellStyle name="Обычный 5" xfId="80"/>
    <cellStyle name="Обычный 5 2" xfId="128"/>
    <cellStyle name="Обычный 5 2 2" xfId="351"/>
    <cellStyle name="Обычный 5 3" xfId="350"/>
    <cellStyle name="Обычный 6" xfId="87"/>
    <cellStyle name="Обычный 6 2" xfId="129"/>
    <cellStyle name="Обычный 6 3" xfId="352"/>
    <cellStyle name="Обычный 7" xfId="130"/>
    <cellStyle name="Обычный 7 2" xfId="353"/>
    <cellStyle name="Обычный 8" xfId="155"/>
    <cellStyle name="Обычный 8 2" xfId="354"/>
    <cellStyle name="Обычный 8 3" xfId="420"/>
    <cellStyle name="Обычный 9" xfId="140"/>
    <cellStyle name="Обычный 9 2" xfId="355"/>
    <cellStyle name="Обычный 9 3" xfId="421"/>
    <cellStyle name="Плохой 2" xfId="356"/>
    <cellStyle name="Пояснение 2" xfId="357"/>
    <cellStyle name="Примечание 2" xfId="96"/>
    <cellStyle name="Примечание 2 2" xfId="113"/>
    <cellStyle name="Примечание 2 3" xfId="358"/>
    <cellStyle name="Процентный" xfId="4" builtinId="5"/>
    <cellStyle name="Процентный 2" xfId="16"/>
    <cellStyle name="Процентный 2 2" xfId="85"/>
    <cellStyle name="Процентный 2 2 2" xfId="179"/>
    <cellStyle name="Процентный 2 2 3" xfId="360"/>
    <cellStyle name="Процентный 2 3" xfId="93"/>
    <cellStyle name="Процентный 2 4" xfId="149"/>
    <cellStyle name="Процентный 2 5" xfId="216"/>
    <cellStyle name="Процентный 2 6" xfId="220"/>
    <cellStyle name="Процентный 2 7" xfId="359"/>
    <cellStyle name="Процентный 3" xfId="17"/>
    <cellStyle name="Процентный 3 2" xfId="148"/>
    <cellStyle name="Процентный 3 2 2" xfId="231"/>
    <cellStyle name="Процентный 3 3" xfId="237"/>
    <cellStyle name="Процентный 3 4" xfId="199"/>
    <cellStyle name="Процентный 4" xfId="18"/>
    <cellStyle name="Процентный 4 2" xfId="36"/>
    <cellStyle name="Процентный 4 2 2" xfId="189"/>
    <cellStyle name="Процентный 4 3" xfId="240"/>
    <cellStyle name="Процентный 4 4" xfId="227"/>
    <cellStyle name="Процентный 5" xfId="37"/>
    <cellStyle name="Процентный 5 2" xfId="246"/>
    <cellStyle name="Процентный 6" xfId="82"/>
    <cellStyle name="Процентный 6 2" xfId="404"/>
    <cellStyle name="Процентный 7" xfId="117"/>
    <cellStyle name="Процентный 8" xfId="206"/>
    <cellStyle name="Процентный 9" xfId="248"/>
    <cellStyle name="Связанная ячейка 2" xfId="361"/>
    <cellStyle name="Текст предупреждения 2" xfId="362"/>
    <cellStyle name="Финансовый" xfId="1" builtinId="3"/>
    <cellStyle name="Финансовый [0]" xfId="2" builtinId="6"/>
    <cellStyle name="Финансовый [0] 2" xfId="19"/>
    <cellStyle name="Финансовый [0] 2 2" xfId="94"/>
    <cellStyle name="Финансовый [0] 2 2 2" xfId="242"/>
    <cellStyle name="Финансовый [0] 2 3" xfId="135"/>
    <cellStyle name="Финансовый [0] 2 4" xfId="198"/>
    <cellStyle name="Финансовый [0] 2 5" xfId="218"/>
    <cellStyle name="Финансовый [0] 2 6" xfId="363"/>
    <cellStyle name="Финансовый [0] 3" xfId="20"/>
    <cellStyle name="Финансовый [0] 3 2" xfId="146"/>
    <cellStyle name="Финансовый [0] 3 2 2" xfId="236"/>
    <cellStyle name="Финансовый [0] 3 3" xfId="185"/>
    <cellStyle name="Финансовый [0] 3 4" xfId="164"/>
    <cellStyle name="Финансовый [0] 4" xfId="21"/>
    <cellStyle name="Финансовый [0] 4 2" xfId="38"/>
    <cellStyle name="Финансовый [0] 4 2 2" xfId="239"/>
    <cellStyle name="Финансовый [0] 4 3" xfId="192"/>
    <cellStyle name="Финансовый [0] 4 4" xfId="226"/>
    <cellStyle name="Финансовый [0] 5" xfId="39"/>
    <cellStyle name="Финансовый [0] 5 2" xfId="163"/>
    <cellStyle name="Финансовый [0] 5 3" xfId="170"/>
    <cellStyle name="Финансовый [0] 6" xfId="91"/>
    <cellStyle name="Финансовый [0] 6 2" xfId="406"/>
    <cellStyle name="Финансовый [0] 7" xfId="180"/>
    <cellStyle name="Финансовый [0] 8" xfId="243"/>
    <cellStyle name="Финансовый 10" xfId="114"/>
    <cellStyle name="Финансовый 10 2" xfId="245"/>
    <cellStyle name="Финансовый 10 3" xfId="364"/>
    <cellStyle name="Финансовый 11" xfId="139"/>
    <cellStyle name="Финансовый 11 2" xfId="196"/>
    <cellStyle name="Финансовый 11 3" xfId="365"/>
    <cellStyle name="Финансовый 12" xfId="141"/>
    <cellStyle name="Финансовый 12 2" xfId="167"/>
    <cellStyle name="Финансовый 12 3" xfId="241"/>
    <cellStyle name="Финансовый 13" xfId="154"/>
    <cellStyle name="Финансовый 14" xfId="142"/>
    <cellStyle name="Финансовый 15" xfId="136"/>
    <cellStyle name="Финансовый 16" xfId="143"/>
    <cellStyle name="Финансовый 17" xfId="147"/>
    <cellStyle name="Финансовый 18" xfId="133"/>
    <cellStyle name="Финансовый 19" xfId="157"/>
    <cellStyle name="Финансовый 2" xfId="22"/>
    <cellStyle name="Финансовый 2 2" xfId="98"/>
    <cellStyle name="Финансовый 2 2 2" xfId="197"/>
    <cellStyle name="Финансовый 2 2 3" xfId="367"/>
    <cellStyle name="Финансовый 2 3" xfId="89"/>
    <cellStyle name="Финансовый 2 4" xfId="145"/>
    <cellStyle name="Финансовый 2 5" xfId="213"/>
    <cellStyle name="Финансовый 2 6" xfId="195"/>
    <cellStyle name="Финансовый 2 7" xfId="366"/>
    <cellStyle name="Финансовый 20" xfId="158"/>
    <cellStyle name="Финансовый 21" xfId="159"/>
    <cellStyle name="Финансовый 22" xfId="160"/>
    <cellStyle name="Финансовый 23" xfId="161"/>
    <cellStyle name="Финансовый 24" xfId="174"/>
    <cellStyle name="Финансовый 25" xfId="173"/>
    <cellStyle name="Финансовый 26" xfId="176"/>
    <cellStyle name="Финансовый 27" xfId="235"/>
    <cellStyle name="Финансовый 3" xfId="23"/>
    <cellStyle name="Финансовый 3 2" xfId="116"/>
    <cellStyle name="Финансовый 3 2 2" xfId="209"/>
    <cellStyle name="Финансовый 3 2 3" xfId="369"/>
    <cellStyle name="Финансовый 3 3" xfId="144"/>
    <cellStyle name="Финансовый 3 4" xfId="234"/>
    <cellStyle name="Финансовый 3 5" xfId="188"/>
    <cellStyle name="Финансовый 3 6" xfId="368"/>
    <cellStyle name="Финансовый 4" xfId="24"/>
    <cellStyle name="Финансовый 4 2" xfId="134"/>
    <cellStyle name="Финансовый 4 2 2" xfId="200"/>
    <cellStyle name="Финансовый 4 3" xfId="182"/>
    <cellStyle name="Финансовый 4 4" xfId="219"/>
    <cellStyle name="Финансовый 5" xfId="25"/>
    <cellStyle name="Финансовый 5 2" xfId="156"/>
    <cellStyle name="Финансовый 5 2 2" xfId="201"/>
    <cellStyle name="Финансовый 5 3" xfId="222"/>
    <cellStyle name="Финансовый 5 4" xfId="207"/>
    <cellStyle name="Финансовый 6" xfId="26"/>
    <cellStyle name="Финансовый 6 2" xfId="40"/>
    <cellStyle name="Финансовый 6 2 2" xfId="202"/>
    <cellStyle name="Финансовый 6 3" xfId="177"/>
    <cellStyle name="Финансовый 6 4" xfId="223"/>
    <cellStyle name="Финансовый 7" xfId="41"/>
    <cellStyle name="Финансовый 7 2" xfId="232"/>
    <cellStyle name="Финансовый 8" xfId="83"/>
    <cellStyle name="Финансовый 8 2" xfId="229"/>
    <cellStyle name="Финансовый 8 3" xfId="370"/>
    <cellStyle name="Финансовый 9" xfId="88"/>
    <cellStyle name="Финансовый 9 2" xfId="183"/>
    <cellStyle name="Финансовый 9 3" xfId="371"/>
    <cellStyle name="Хороший 2" xfId="372"/>
  </cellStyles>
  <dxfs count="0"/>
  <tableStyles count="0" defaultTableStyle="TableStyleMedium2" defaultPivotStyle="PivotStyleLight16"/>
  <colors>
    <mruColors>
      <color rgb="FF0000FF"/>
      <color rgb="FF0000CC"/>
      <color rgb="FF9E5ECE"/>
      <color rgb="FFFFCCCC"/>
      <color rgb="FF6600CC"/>
      <color rgb="FF008080"/>
      <color rgb="FF333399"/>
      <color rgb="FF0066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041;&#1102;&#1076;&#1078;&#1077;&#1090;&#1080;&#1088;&#1086;&#1074;&#1072;&#1085;&#1080;&#1077;\&#1091;&#1090;&#1086;&#1095;&#1085;&#1077;&#1085;&#1080;&#1077;%202020\&#1055;&#1088;&#1080;&#1083;&#1086;&#1078;&#1077;&#1085;&#1080;&#1077;%2015_&#1052;&#1041;&#1058;%202020-2022%20&#1085;&#1086;&#1074;&#1086;&#10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POL/&#1044;&#1086;&#1082;&#1091;&#1084;&#1077;&#1085;&#1090;&#1099;%20&#1054;&#1090;&#1076;&#1077;&#1083;&#1072;%20&#1073;&#1102;&#1076;&#1078;&#1077;&#1090;&#1080;&#1088;&#1086;&#1074;&#1072;&#1085;&#1080;&#1103;/243&#1085;/2023%20-%202025/01.%205.17.1%20(&#1087;&#1088;&#1086;&#1077;&#1082;&#1090;%20&#1079;&#1072;&#1082;&#1086;&#1085;&#1072;)/&#1041;&#1102;&#1076;&#1078;&#1077;&#1090;&#1080;&#1088;&#1086;&#1074;&#1072;&#1085;&#1080;&#1077;/&#1091;&#1090;&#1086;&#1095;&#1085;&#1077;&#1085;&#1080;&#1077;%202020/&#1055;&#1088;&#1080;&#1083;&#1086;&#1078;&#1077;&#1085;&#1080;&#1077;%2015_&#1052;&#1041;&#1058;%202020-2022%20&#1085;&#1086;&#1074;&#1086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Перечень субсидий"/>
      <sheetName val="Таблица 1"/>
      <sheetName val="Таблица 2"/>
      <sheetName val="Таблица 3"/>
      <sheetName val="Таблица 4"/>
      <sheetName val="Таблица 5"/>
      <sheetName val="Таблица 6"/>
      <sheetName val="Таблица 7"/>
      <sheetName val="Таблица 8"/>
      <sheetName val="Таблица 9"/>
      <sheetName val="Таблица 10"/>
      <sheetName val="Таблица 11"/>
      <sheetName val="Таблица 12"/>
      <sheetName val="Таблица 13"/>
      <sheetName val="Таблица 14"/>
      <sheetName val="Таблица 15"/>
      <sheetName val="Таблица 16"/>
      <sheetName val="Таблица 17"/>
      <sheetName val="Таблица 18"/>
      <sheetName val="Таблица 19"/>
      <sheetName val="Таблица 20"/>
      <sheetName val="Таблица 21"/>
      <sheetName val="Таблица 22"/>
      <sheetName val="Таблица 23"/>
      <sheetName val="Таблица 24"/>
      <sheetName val="Таблица 25"/>
      <sheetName val="Таблица 26"/>
      <sheetName val="Таблица 27"/>
      <sheetName val="Таблица 28"/>
      <sheetName val="Таблица 29"/>
      <sheetName val="Таблица 30"/>
      <sheetName val="Таблица 31"/>
      <sheetName val="Таблица 32"/>
      <sheetName val="Таблица 33"/>
      <sheetName val="Таблица 34"/>
      <sheetName val="Таблица 35"/>
      <sheetName val="Таблица 36"/>
      <sheetName val="Таблица 37"/>
      <sheetName val="Таблица 38"/>
      <sheetName val="Таблица 40"/>
      <sheetName val="Таблица 41"/>
      <sheetName val="Таблица 42"/>
      <sheetName val="Таблица 43"/>
      <sheetName val="Таблица 44"/>
      <sheetName val="Таблица 45"/>
      <sheetName val="Таблица 46"/>
      <sheetName val="Таблица 47"/>
      <sheetName val="Таблица 48"/>
      <sheetName val="Таблица 49"/>
      <sheetName val="Таблица 50"/>
      <sheetName val="Таблица 51"/>
      <sheetName val="Таблица 52"/>
      <sheetName val="Таблица 53"/>
      <sheetName val="Таблица 54"/>
      <sheetName val="Таблица 55"/>
      <sheetName val="Таблица 56"/>
      <sheetName val="Таблица 57"/>
      <sheetName val="Таблица 58"/>
      <sheetName val="Таблица 59"/>
      <sheetName val="Таблица 60"/>
      <sheetName val="Таблица 61"/>
      <sheetName val="Таблица 62"/>
      <sheetName val="Таблица 63"/>
      <sheetName val="Таблица 64"/>
      <sheetName val="Таблица 65"/>
      <sheetName val="Таблица 66"/>
      <sheetName val="Таблица 67"/>
      <sheetName val="Таблица 68 "/>
      <sheetName val="Таблица 69"/>
      <sheetName val="Таблица 70 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Перечень субсидий"/>
      <sheetName val="Таблица 1"/>
      <sheetName val="Таблица 2"/>
      <sheetName val="Таблица 3"/>
      <sheetName val="Таблица 4"/>
      <sheetName val="Таблица 5"/>
      <sheetName val="Таблица 6"/>
      <sheetName val="Таблица 7"/>
      <sheetName val="Таблица 8"/>
      <sheetName val="Таблица 9"/>
      <sheetName val="Таблица 10"/>
      <sheetName val="Таблица 11"/>
      <sheetName val="Таблица 12"/>
      <sheetName val="Таблица 13"/>
      <sheetName val="Таблица 14"/>
      <sheetName val="Таблица 15"/>
      <sheetName val="Таблица 16"/>
      <sheetName val="Таблица 17"/>
      <sheetName val="Таблица 18"/>
      <sheetName val="Таблица 19"/>
      <sheetName val="Таблица 20"/>
      <sheetName val="Таблица 21"/>
      <sheetName val="Таблица 22"/>
      <sheetName val="Таблица 23"/>
      <sheetName val="Таблица 24"/>
      <sheetName val="Таблица 25"/>
      <sheetName val="Таблица 26"/>
      <sheetName val="Таблица 27"/>
      <sheetName val="Таблица 28"/>
      <sheetName val="Таблица 29"/>
      <sheetName val="Таблица 30"/>
      <sheetName val="Таблица 31"/>
      <sheetName val="Таблица 32"/>
      <sheetName val="Таблица 33"/>
      <sheetName val="Таблица 34"/>
      <sheetName val="Таблица 35"/>
      <sheetName val="Таблица 36"/>
      <sheetName val="Таблица 37"/>
      <sheetName val="Таблица 38"/>
      <sheetName val="Таблица 40"/>
      <sheetName val="Таблица 41"/>
      <sheetName val="Таблица 42"/>
      <sheetName val="Таблица 43"/>
      <sheetName val="Таблица 44"/>
      <sheetName val="Таблица 45"/>
      <sheetName val="Таблица 46"/>
      <sheetName val="Таблица 47"/>
      <sheetName val="Таблица 48"/>
      <sheetName val="Таблица 49"/>
      <sheetName val="Таблица 50"/>
      <sheetName val="Таблица 51"/>
      <sheetName val="Таблица 52"/>
      <sheetName val="Таблица 53"/>
      <sheetName val="Таблица 54"/>
      <sheetName val="Таблица 55"/>
      <sheetName val="Таблица 56"/>
      <sheetName val="Таблица 57"/>
      <sheetName val="Таблица 58"/>
      <sheetName val="Таблица 59"/>
      <sheetName val="Таблица 60"/>
      <sheetName val="Таблица 61"/>
      <sheetName val="Таблица 62"/>
      <sheetName val="Таблица 63"/>
      <sheetName val="Таблица 64"/>
      <sheetName val="Таблица 65"/>
      <sheetName val="Таблица 66"/>
      <sheetName val="Таблица 67"/>
      <sheetName val="Таблица 68 "/>
      <sheetName val="Таблица 69"/>
      <sheetName val="Таблица 70 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L35"/>
  <sheetViews>
    <sheetView view="pageBreakPreview" topLeftCell="A7" zoomScaleNormal="100" zoomScaleSheetLayoutView="100" workbookViewId="0">
      <selection activeCell="A37" sqref="A37:XFD41"/>
    </sheetView>
  </sheetViews>
  <sheetFormatPr defaultColWidth="9.109375" defaultRowHeight="15" x14ac:dyDescent="0.3"/>
  <cols>
    <col min="1" max="1" width="43.5546875" style="2" customWidth="1"/>
    <col min="2" max="3" width="17.88671875" style="2" customWidth="1"/>
    <col min="4" max="4" width="14.2187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1.5546875" style="2" customWidth="1"/>
    <col min="14" max="16384" width="9.109375" style="2"/>
  </cols>
  <sheetData>
    <row r="1" spans="1:12" ht="73.8" customHeight="1" x14ac:dyDescent="0.3">
      <c r="A1" s="204" t="s">
        <v>100</v>
      </c>
      <c r="B1" s="204"/>
      <c r="C1" s="204"/>
      <c r="D1" s="204"/>
      <c r="E1" s="43"/>
      <c r="F1" s="43"/>
      <c r="G1" s="43"/>
      <c r="H1" s="43"/>
      <c r="I1" s="43"/>
      <c r="J1" s="43"/>
      <c r="K1" s="43"/>
      <c r="L1" s="43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2" customHeight="1" x14ac:dyDescent="0.3">
      <c r="A3" s="135" t="s">
        <v>2</v>
      </c>
      <c r="B3" s="136" t="s">
        <v>101</v>
      </c>
      <c r="C3" s="136" t="s">
        <v>102</v>
      </c>
      <c r="D3" s="136" t="s">
        <v>103</v>
      </c>
      <c r="J3" s="10"/>
      <c r="K3" s="10"/>
      <c r="L3" s="10"/>
    </row>
    <row r="4" spans="1:12" ht="15.6" x14ac:dyDescent="0.3">
      <c r="A4" s="5" t="s">
        <v>3</v>
      </c>
      <c r="B4" s="6">
        <v>1080629000</v>
      </c>
      <c r="C4" s="141">
        <v>1080629000</v>
      </c>
      <c r="D4" s="111">
        <f>C4/B4*100</f>
        <v>100</v>
      </c>
      <c r="J4" s="4"/>
      <c r="K4" s="4"/>
      <c r="L4" s="4"/>
    </row>
    <row r="5" spans="1:12" ht="15.6" x14ac:dyDescent="0.3">
      <c r="A5" s="5" t="s">
        <v>4</v>
      </c>
      <c r="B5" s="6">
        <v>40007000</v>
      </c>
      <c r="C5" s="141">
        <v>40007000</v>
      </c>
      <c r="D5" s="111">
        <f t="shared" ref="D5:D35" si="0">C5/B5*100</f>
        <v>100</v>
      </c>
    </row>
    <row r="6" spans="1:12" ht="15.6" x14ac:dyDescent="0.3">
      <c r="A6" s="5" t="s">
        <v>28</v>
      </c>
      <c r="B6" s="6">
        <v>146450000</v>
      </c>
      <c r="C6" s="141">
        <v>146450000</v>
      </c>
      <c r="D6" s="111">
        <f t="shared" si="0"/>
        <v>100</v>
      </c>
    </row>
    <row r="7" spans="1:12" ht="15.6" x14ac:dyDescent="0.3">
      <c r="A7" s="5" t="s">
        <v>45</v>
      </c>
      <c r="B7" s="6">
        <v>35686000</v>
      </c>
      <c r="C7" s="141">
        <v>35686000</v>
      </c>
      <c r="D7" s="111">
        <f t="shared" si="0"/>
        <v>100</v>
      </c>
    </row>
    <row r="8" spans="1:12" ht="15.6" x14ac:dyDescent="0.3">
      <c r="A8" s="5" t="s">
        <v>41</v>
      </c>
      <c r="B8" s="6">
        <v>35492000</v>
      </c>
      <c r="C8" s="141">
        <v>35492000</v>
      </c>
      <c r="D8" s="111">
        <f t="shared" si="0"/>
        <v>100</v>
      </c>
    </row>
    <row r="9" spans="1:12" ht="15.6" x14ac:dyDescent="0.3">
      <c r="A9" s="5" t="s">
        <v>68</v>
      </c>
      <c r="B9" s="6">
        <v>48481000</v>
      </c>
      <c r="C9" s="141">
        <v>48481000</v>
      </c>
      <c r="D9" s="111">
        <f t="shared" si="0"/>
        <v>100</v>
      </c>
    </row>
    <row r="10" spans="1:12" ht="15.6" x14ac:dyDescent="0.3">
      <c r="A10" s="5" t="s">
        <v>47</v>
      </c>
      <c r="B10" s="6">
        <v>14029000</v>
      </c>
      <c r="C10" s="141">
        <v>14029000</v>
      </c>
      <c r="D10" s="111">
        <f t="shared" si="0"/>
        <v>100</v>
      </c>
    </row>
    <row r="11" spans="1:12" ht="15.6" x14ac:dyDescent="0.3">
      <c r="A11" s="5" t="s">
        <v>69</v>
      </c>
      <c r="B11" s="6">
        <v>18365000</v>
      </c>
      <c r="C11" s="141">
        <v>18365000</v>
      </c>
      <c r="D11" s="111">
        <f t="shared" si="0"/>
        <v>100</v>
      </c>
    </row>
    <row r="12" spans="1:12" ht="15.6" x14ac:dyDescent="0.3">
      <c r="A12" s="5" t="s">
        <v>49</v>
      </c>
      <c r="B12" s="7">
        <v>44779000</v>
      </c>
      <c r="C12" s="142">
        <v>44779000</v>
      </c>
      <c r="D12" s="111">
        <f t="shared" si="0"/>
        <v>100</v>
      </c>
    </row>
    <row r="13" spans="1:12" ht="15.6" x14ac:dyDescent="0.3">
      <c r="A13" s="5" t="s">
        <v>70</v>
      </c>
      <c r="B13" s="6">
        <v>42166000</v>
      </c>
      <c r="C13" s="141">
        <v>42166000</v>
      </c>
      <c r="D13" s="111">
        <f t="shared" si="0"/>
        <v>100</v>
      </c>
    </row>
    <row r="14" spans="1:12" ht="15.6" x14ac:dyDescent="0.3">
      <c r="A14" s="5" t="s">
        <v>71</v>
      </c>
      <c r="B14" s="6">
        <v>127040000</v>
      </c>
      <c r="C14" s="141">
        <v>127040000</v>
      </c>
      <c r="D14" s="111">
        <f t="shared" si="0"/>
        <v>100</v>
      </c>
    </row>
    <row r="15" spans="1:12" ht="15.6" x14ac:dyDescent="0.3">
      <c r="A15" s="5" t="s">
        <v>29</v>
      </c>
      <c r="B15" s="6">
        <v>20003000</v>
      </c>
      <c r="C15" s="141">
        <v>20003000</v>
      </c>
      <c r="D15" s="111">
        <f t="shared" si="0"/>
        <v>100</v>
      </c>
    </row>
    <row r="16" spans="1:12" ht="15.6" x14ac:dyDescent="0.3">
      <c r="A16" s="5" t="s">
        <v>5</v>
      </c>
      <c r="B16" s="6">
        <v>55376000</v>
      </c>
      <c r="C16" s="141">
        <v>55376000</v>
      </c>
      <c r="D16" s="111">
        <f t="shared" si="0"/>
        <v>100</v>
      </c>
    </row>
    <row r="17" spans="1:4" ht="15.6" x14ac:dyDescent="0.3">
      <c r="A17" s="5" t="s">
        <v>40</v>
      </c>
      <c r="B17" s="6">
        <v>36179000</v>
      </c>
      <c r="C17" s="141">
        <v>36179000</v>
      </c>
      <c r="D17" s="111">
        <f t="shared" si="0"/>
        <v>100</v>
      </c>
    </row>
    <row r="18" spans="1:4" ht="15.6" x14ac:dyDescent="0.3">
      <c r="A18" s="5" t="s">
        <v>72</v>
      </c>
      <c r="B18" s="6">
        <v>56711000</v>
      </c>
      <c r="C18" s="141">
        <v>56711000</v>
      </c>
      <c r="D18" s="111">
        <f t="shared" si="0"/>
        <v>100</v>
      </c>
    </row>
    <row r="19" spans="1:4" ht="15.6" x14ac:dyDescent="0.3">
      <c r="A19" s="5" t="s">
        <v>33</v>
      </c>
      <c r="B19" s="6">
        <v>68226000</v>
      </c>
      <c r="C19" s="141">
        <v>68226000</v>
      </c>
      <c r="D19" s="111">
        <f t="shared" si="0"/>
        <v>100</v>
      </c>
    </row>
    <row r="20" spans="1:4" ht="15.6" x14ac:dyDescent="0.3">
      <c r="A20" s="5" t="s">
        <v>34</v>
      </c>
      <c r="B20" s="6">
        <v>75833000</v>
      </c>
      <c r="C20" s="141">
        <v>75833000</v>
      </c>
      <c r="D20" s="111">
        <f t="shared" si="0"/>
        <v>100</v>
      </c>
    </row>
    <row r="21" spans="1:4" ht="15.6" x14ac:dyDescent="0.3">
      <c r="A21" s="5" t="s">
        <v>35</v>
      </c>
      <c r="B21" s="6">
        <v>39244000</v>
      </c>
      <c r="C21" s="141">
        <v>39244000</v>
      </c>
      <c r="D21" s="111">
        <f t="shared" si="0"/>
        <v>100</v>
      </c>
    </row>
    <row r="22" spans="1:4" ht="15.6" x14ac:dyDescent="0.3">
      <c r="A22" s="5" t="s">
        <v>73</v>
      </c>
      <c r="B22" s="6">
        <v>54593000</v>
      </c>
      <c r="C22" s="141">
        <v>54593000</v>
      </c>
      <c r="D22" s="111">
        <f t="shared" si="0"/>
        <v>100</v>
      </c>
    </row>
    <row r="23" spans="1:4" ht="15.6" x14ac:dyDescent="0.3">
      <c r="A23" s="5" t="s">
        <v>74</v>
      </c>
      <c r="B23" s="6">
        <v>51086000</v>
      </c>
      <c r="C23" s="141">
        <v>51086000</v>
      </c>
      <c r="D23" s="111">
        <f t="shared" si="0"/>
        <v>100</v>
      </c>
    </row>
    <row r="24" spans="1:4" ht="15.6" x14ac:dyDescent="0.3">
      <c r="A24" s="5" t="s">
        <v>75</v>
      </c>
      <c r="B24" s="6">
        <v>61088000</v>
      </c>
      <c r="C24" s="141">
        <v>61088000</v>
      </c>
      <c r="D24" s="111">
        <f t="shared" si="0"/>
        <v>100</v>
      </c>
    </row>
    <row r="25" spans="1:4" ht="15.6" x14ac:dyDescent="0.3">
      <c r="A25" s="5" t="s">
        <v>36</v>
      </c>
      <c r="B25" s="6">
        <v>62753000</v>
      </c>
      <c r="C25" s="141">
        <v>62753000</v>
      </c>
      <c r="D25" s="111">
        <f t="shared" si="0"/>
        <v>100</v>
      </c>
    </row>
    <row r="26" spans="1:4" ht="15.6" x14ac:dyDescent="0.3">
      <c r="A26" s="5" t="s">
        <v>64</v>
      </c>
      <c r="B26" s="6">
        <v>30479000</v>
      </c>
      <c r="C26" s="141">
        <v>30479000</v>
      </c>
      <c r="D26" s="111">
        <f t="shared" si="0"/>
        <v>100</v>
      </c>
    </row>
    <row r="27" spans="1:4" ht="15.6" x14ac:dyDescent="0.3">
      <c r="A27" s="5" t="s">
        <v>37</v>
      </c>
      <c r="B27" s="6">
        <v>109091000</v>
      </c>
      <c r="C27" s="141">
        <v>109091000</v>
      </c>
      <c r="D27" s="111">
        <f t="shared" si="0"/>
        <v>100</v>
      </c>
    </row>
    <row r="28" spans="1:4" ht="15.6" x14ac:dyDescent="0.3">
      <c r="A28" s="5" t="s">
        <v>76</v>
      </c>
      <c r="B28" s="6">
        <v>21797000</v>
      </c>
      <c r="C28" s="141">
        <v>21797000</v>
      </c>
      <c r="D28" s="111">
        <f t="shared" si="0"/>
        <v>100</v>
      </c>
    </row>
    <row r="29" spans="1:4" ht="15.6" x14ac:dyDescent="0.3">
      <c r="A29" s="5" t="s">
        <v>23</v>
      </c>
      <c r="B29" s="6">
        <v>38778000</v>
      </c>
      <c r="C29" s="141">
        <v>38778000</v>
      </c>
      <c r="D29" s="111">
        <f t="shared" si="0"/>
        <v>100</v>
      </c>
    </row>
    <row r="30" spans="1:4" ht="15.6" x14ac:dyDescent="0.3">
      <c r="A30" s="5" t="s">
        <v>15</v>
      </c>
      <c r="B30" s="6">
        <v>36086000</v>
      </c>
      <c r="C30" s="141">
        <v>36086000</v>
      </c>
      <c r="D30" s="111">
        <f t="shared" si="0"/>
        <v>100</v>
      </c>
    </row>
    <row r="31" spans="1:4" ht="15.6" x14ac:dyDescent="0.3">
      <c r="A31" s="5" t="s">
        <v>77</v>
      </c>
      <c r="B31" s="6">
        <v>52480000</v>
      </c>
      <c r="C31" s="141">
        <v>52480000</v>
      </c>
      <c r="D31" s="111">
        <f t="shared" si="0"/>
        <v>100</v>
      </c>
    </row>
    <row r="32" spans="1:4" ht="15.6" x14ac:dyDescent="0.3">
      <c r="A32" s="5" t="s">
        <v>78</v>
      </c>
      <c r="B32" s="6">
        <v>56894000</v>
      </c>
      <c r="C32" s="141">
        <v>56894000</v>
      </c>
      <c r="D32" s="111">
        <f t="shared" si="0"/>
        <v>100</v>
      </c>
    </row>
    <row r="33" spans="1:4" ht="15.6" x14ac:dyDescent="0.3">
      <c r="A33" s="5" t="s">
        <v>38</v>
      </c>
      <c r="B33" s="6">
        <v>96999000</v>
      </c>
      <c r="C33" s="141">
        <v>96999000</v>
      </c>
      <c r="D33" s="111">
        <f t="shared" si="0"/>
        <v>100</v>
      </c>
    </row>
    <row r="34" spans="1:4" ht="15.6" x14ac:dyDescent="0.3">
      <c r="A34" s="5" t="s">
        <v>39</v>
      </c>
      <c r="B34" s="6">
        <v>69116000</v>
      </c>
      <c r="C34" s="141">
        <v>69116000</v>
      </c>
      <c r="D34" s="111">
        <f t="shared" si="0"/>
        <v>100</v>
      </c>
    </row>
    <row r="35" spans="1:4" ht="19.5" customHeight="1" x14ac:dyDescent="0.3">
      <c r="A35" s="8" t="s">
        <v>32</v>
      </c>
      <c r="B35" s="9">
        <f>SUM(B4:B34)</f>
        <v>2725936000</v>
      </c>
      <c r="C35" s="47">
        <f>SUM(C4:C34)</f>
        <v>2725936000</v>
      </c>
      <c r="D35" s="132">
        <f t="shared" si="0"/>
        <v>100</v>
      </c>
    </row>
  </sheetData>
  <mergeCells count="1">
    <mergeCell ref="A1:D1"/>
  </mergeCells>
  <pageMargins left="0.39370078740157483" right="0.39370078740157483" top="0.36" bottom="0.47" header="0.17" footer="0.18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0000CC"/>
  </sheetPr>
  <dimension ref="A1:L7"/>
  <sheetViews>
    <sheetView view="pageBreakPreview" zoomScaleNormal="100" zoomScaleSheetLayoutView="100" workbookViewId="0">
      <selection activeCell="A10" sqref="A10:XFD14"/>
    </sheetView>
  </sheetViews>
  <sheetFormatPr defaultColWidth="9.109375" defaultRowHeight="15" x14ac:dyDescent="0.3"/>
  <cols>
    <col min="1" max="1" width="46.5546875" style="2" customWidth="1"/>
    <col min="2" max="2" width="16.88671875" style="2" customWidth="1"/>
    <col min="3" max="3" width="17.21875" style="2" customWidth="1"/>
    <col min="4" max="4" width="14.2187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1.109375" style="2" customWidth="1"/>
    <col min="14" max="16384" width="9.109375" style="2"/>
  </cols>
  <sheetData>
    <row r="1" spans="1:12" ht="124.2" customHeight="1" x14ac:dyDescent="0.3">
      <c r="A1" s="208" t="s">
        <v>144</v>
      </c>
      <c r="B1" s="208"/>
      <c r="C1" s="208"/>
      <c r="D1" s="208"/>
      <c r="E1" s="43"/>
      <c r="F1" s="43"/>
      <c r="G1" s="43"/>
      <c r="H1" s="43"/>
      <c r="I1" s="43"/>
      <c r="J1" s="43"/>
      <c r="K1" s="43"/>
      <c r="L1" s="43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58.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31.2" x14ac:dyDescent="0.3">
      <c r="A4" s="5" t="s">
        <v>62</v>
      </c>
      <c r="B4" s="187">
        <v>39340587.359999999</v>
      </c>
      <c r="C4" s="188">
        <v>39271273.939999998</v>
      </c>
      <c r="D4" s="196">
        <f>C4/B4*100</f>
        <v>99.823811934057503</v>
      </c>
    </row>
    <row r="5" spans="1:12" ht="31.2" x14ac:dyDescent="0.3">
      <c r="A5" s="5" t="s">
        <v>63</v>
      </c>
      <c r="B5" s="187">
        <v>49400000</v>
      </c>
      <c r="C5" s="187">
        <v>35766682.299999997</v>
      </c>
      <c r="D5" s="196">
        <f t="shared" ref="D5:D7" si="0">C5/B5*100</f>
        <v>72.40219089068826</v>
      </c>
    </row>
    <row r="6" spans="1:12" ht="15.6" x14ac:dyDescent="0.3">
      <c r="A6" s="5" t="s">
        <v>38</v>
      </c>
      <c r="B6" s="187">
        <v>66939020.460000001</v>
      </c>
      <c r="C6" s="187">
        <v>59334440.840000004</v>
      </c>
      <c r="D6" s="196">
        <f t="shared" si="0"/>
        <v>88.639541529377212</v>
      </c>
    </row>
    <row r="7" spans="1:12" ht="21" customHeight="1" x14ac:dyDescent="0.3">
      <c r="A7" s="8" t="s">
        <v>32</v>
      </c>
      <c r="B7" s="191">
        <f>SUM(B4:B6)</f>
        <v>155679607.81999999</v>
      </c>
      <c r="C7" s="123">
        <f>SUM(C4:C6)</f>
        <v>134372397.07999998</v>
      </c>
      <c r="D7" s="197">
        <f t="shared" si="0"/>
        <v>86.313422137704862</v>
      </c>
    </row>
  </sheetData>
  <mergeCells count="1">
    <mergeCell ref="A1:D1"/>
  </mergeCells>
  <pageMargins left="0.39370078740157483" right="0.39370078740157483" top="0.62" bottom="0.74803149606299213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M42"/>
  <sheetViews>
    <sheetView view="pageBreakPreview" topLeftCell="A31" zoomScaleNormal="100" zoomScaleSheetLayoutView="100" workbookViewId="0">
      <selection activeCell="A47" sqref="A47"/>
    </sheetView>
  </sheetViews>
  <sheetFormatPr defaultColWidth="9.109375" defaultRowHeight="15" x14ac:dyDescent="0.3"/>
  <cols>
    <col min="1" max="1" width="42.44140625" style="2" customWidth="1"/>
    <col min="2" max="2" width="16.77734375" style="2" customWidth="1"/>
    <col min="3" max="3" width="17.21875" style="184" customWidth="1"/>
    <col min="4" max="4" width="16.44140625" style="2" customWidth="1"/>
    <col min="5" max="5" width="14" style="2" customWidth="1"/>
    <col min="6" max="6" width="9.88671875" style="2" customWidth="1"/>
    <col min="7" max="8" width="8.88671875" style="2" customWidth="1"/>
    <col min="9" max="9" width="19.33203125" style="2" customWidth="1"/>
    <col min="10" max="10" width="8.88671875" style="2" customWidth="1"/>
    <col min="11" max="13" width="16.44140625" style="2" customWidth="1"/>
    <col min="14" max="14" width="24.6640625" style="2" customWidth="1"/>
    <col min="15" max="16384" width="9.109375" style="2"/>
  </cols>
  <sheetData>
    <row r="1" spans="1:13" ht="92.4" customHeight="1" x14ac:dyDescent="0.3">
      <c r="A1" s="208" t="s">
        <v>149</v>
      </c>
      <c r="B1" s="208"/>
      <c r="C1" s="208"/>
      <c r="D1" s="208"/>
      <c r="E1" s="208"/>
      <c r="F1" s="43"/>
      <c r="G1" s="43"/>
      <c r="H1" s="43"/>
      <c r="I1" s="43"/>
      <c r="J1" s="43"/>
      <c r="K1" s="43"/>
      <c r="L1" s="43"/>
      <c r="M1" s="43"/>
    </row>
    <row r="2" spans="1:13" ht="20.25" customHeight="1" x14ac:dyDescent="0.3">
      <c r="A2" s="1"/>
      <c r="B2" s="1"/>
      <c r="C2" s="183"/>
      <c r="D2" s="3"/>
      <c r="E2" s="3" t="s">
        <v>0</v>
      </c>
      <c r="F2" s="44"/>
      <c r="G2" s="44"/>
      <c r="H2" s="44"/>
      <c r="I2" s="44"/>
      <c r="J2" s="45"/>
      <c r="K2" s="46"/>
      <c r="L2" s="46"/>
      <c r="M2" s="46"/>
    </row>
    <row r="3" spans="1:13" ht="102.6" customHeight="1" x14ac:dyDescent="0.3">
      <c r="A3" s="194" t="s">
        <v>2</v>
      </c>
      <c r="B3" s="195" t="s">
        <v>106</v>
      </c>
      <c r="C3" s="195" t="s">
        <v>107</v>
      </c>
      <c r="D3" s="195" t="s">
        <v>102</v>
      </c>
      <c r="E3" s="120" t="s">
        <v>115</v>
      </c>
      <c r="K3" s="10"/>
      <c r="L3" s="10"/>
      <c r="M3" s="10"/>
    </row>
    <row r="4" spans="1:13" ht="15.6" x14ac:dyDescent="0.3">
      <c r="A4" s="5" t="s">
        <v>3</v>
      </c>
      <c r="B4" s="6">
        <v>146484844.72</v>
      </c>
      <c r="C4" s="187">
        <v>146484844.72</v>
      </c>
      <c r="D4" s="188">
        <v>146484844.72</v>
      </c>
      <c r="E4" s="196">
        <f>D4/C4*100</f>
        <v>100</v>
      </c>
      <c r="K4" s="4"/>
      <c r="L4" s="4"/>
      <c r="M4" s="4"/>
    </row>
    <row r="5" spans="1:13" ht="15.6" x14ac:dyDescent="0.3">
      <c r="A5" s="5" t="s">
        <v>4</v>
      </c>
      <c r="B5" s="6">
        <v>20769566.370000001</v>
      </c>
      <c r="C5" s="187">
        <v>20769566.370000001</v>
      </c>
      <c r="D5" s="187">
        <v>20769566.370000001</v>
      </c>
      <c r="E5" s="196">
        <f t="shared" ref="E5:E39" si="0">D5/C5*100</f>
        <v>100</v>
      </c>
    </row>
    <row r="6" spans="1:13" ht="15.6" x14ac:dyDescent="0.3">
      <c r="A6" s="5" t="s">
        <v>28</v>
      </c>
      <c r="B6" s="6">
        <v>15937638.529999999</v>
      </c>
      <c r="C6" s="187">
        <v>15937581.57</v>
      </c>
      <c r="D6" s="187">
        <v>15937581.57</v>
      </c>
      <c r="E6" s="196">
        <f t="shared" si="0"/>
        <v>100</v>
      </c>
    </row>
    <row r="7" spans="1:13" ht="15.6" x14ac:dyDescent="0.3">
      <c r="A7" s="5" t="s">
        <v>45</v>
      </c>
      <c r="B7" s="6">
        <v>4803225.17</v>
      </c>
      <c r="C7" s="187">
        <v>4757228.92</v>
      </c>
      <c r="D7" s="187">
        <v>4757228.92</v>
      </c>
      <c r="E7" s="196">
        <f t="shared" si="0"/>
        <v>100</v>
      </c>
    </row>
    <row r="8" spans="1:13" ht="15.6" x14ac:dyDescent="0.3">
      <c r="A8" s="5" t="s">
        <v>41</v>
      </c>
      <c r="B8" s="6">
        <v>8400778.5299999993</v>
      </c>
      <c r="C8" s="187">
        <v>8400778.5299999993</v>
      </c>
      <c r="D8" s="187">
        <v>8400778.5299999993</v>
      </c>
      <c r="E8" s="196">
        <f t="shared" si="0"/>
        <v>100</v>
      </c>
    </row>
    <row r="9" spans="1:13" ht="31.2" x14ac:dyDescent="0.3">
      <c r="A9" s="5" t="s">
        <v>46</v>
      </c>
      <c r="B9" s="6">
        <v>4743293</v>
      </c>
      <c r="C9" s="187">
        <v>4743293</v>
      </c>
      <c r="D9" s="187">
        <v>4743293</v>
      </c>
      <c r="E9" s="196">
        <f t="shared" si="0"/>
        <v>100</v>
      </c>
    </row>
    <row r="10" spans="1:13" ht="31.2" x14ac:dyDescent="0.3">
      <c r="A10" s="5" t="s">
        <v>80</v>
      </c>
      <c r="B10" s="6">
        <v>3166615.92</v>
      </c>
      <c r="C10" s="187">
        <v>3166615.92</v>
      </c>
      <c r="D10" s="187">
        <v>3166615.92</v>
      </c>
      <c r="E10" s="196">
        <f t="shared" si="0"/>
        <v>100</v>
      </c>
    </row>
    <row r="11" spans="1:13" ht="31.2" x14ac:dyDescent="0.3">
      <c r="A11" s="5" t="s">
        <v>48</v>
      </c>
      <c r="B11" s="6">
        <v>3723457.28</v>
      </c>
      <c r="C11" s="187">
        <v>3676502.22</v>
      </c>
      <c r="D11" s="187">
        <v>3676502.22</v>
      </c>
      <c r="E11" s="196">
        <f t="shared" si="0"/>
        <v>100</v>
      </c>
    </row>
    <row r="12" spans="1:13" ht="31.2" x14ac:dyDescent="0.3">
      <c r="A12" s="5" t="s">
        <v>81</v>
      </c>
      <c r="B12" s="6">
        <v>1868191.37</v>
      </c>
      <c r="C12" s="187">
        <v>1868191.37</v>
      </c>
      <c r="D12" s="187">
        <v>1868191.37</v>
      </c>
      <c r="E12" s="196">
        <f t="shared" si="0"/>
        <v>100</v>
      </c>
    </row>
    <row r="13" spans="1:13" ht="31.2" x14ac:dyDescent="0.3">
      <c r="A13" s="5" t="s">
        <v>50</v>
      </c>
      <c r="B13" s="6">
        <v>3194241.8</v>
      </c>
      <c r="C13" s="187">
        <v>3194241.8</v>
      </c>
      <c r="D13" s="187">
        <v>3194241.8</v>
      </c>
      <c r="E13" s="196">
        <f t="shared" si="0"/>
        <v>100</v>
      </c>
      <c r="F13" s="4"/>
      <c r="G13" s="4"/>
      <c r="H13" s="4"/>
    </row>
    <row r="14" spans="1:13" ht="31.2" x14ac:dyDescent="0.3">
      <c r="A14" s="5" t="s">
        <v>51</v>
      </c>
      <c r="B14" s="6">
        <v>11742271.18</v>
      </c>
      <c r="C14" s="187">
        <v>11742271.18</v>
      </c>
      <c r="D14" s="187">
        <v>11742271.18</v>
      </c>
      <c r="E14" s="196">
        <f t="shared" si="0"/>
        <v>100</v>
      </c>
    </row>
    <row r="15" spans="1:13" ht="31.2" x14ac:dyDescent="0.3">
      <c r="A15" s="5" t="s">
        <v>52</v>
      </c>
      <c r="B15" s="6">
        <v>1425362.4</v>
      </c>
      <c r="C15" s="187">
        <v>1425362.4</v>
      </c>
      <c r="D15" s="187">
        <v>1425362.4</v>
      </c>
      <c r="E15" s="196">
        <f t="shared" si="0"/>
        <v>100</v>
      </c>
    </row>
    <row r="16" spans="1:13" ht="31.2" x14ac:dyDescent="0.3">
      <c r="A16" s="5" t="s">
        <v>53</v>
      </c>
      <c r="B16" s="6">
        <v>2375604</v>
      </c>
      <c r="C16" s="187">
        <v>2375604</v>
      </c>
      <c r="D16" s="187">
        <v>2375604</v>
      </c>
      <c r="E16" s="196">
        <f t="shared" si="0"/>
        <v>100</v>
      </c>
    </row>
    <row r="17" spans="1:5" ht="31.2" x14ac:dyDescent="0.3">
      <c r="A17" s="5" t="s">
        <v>54</v>
      </c>
      <c r="B17" s="6">
        <v>1425362.4</v>
      </c>
      <c r="C17" s="187">
        <v>1425362.4</v>
      </c>
      <c r="D17" s="187">
        <v>1425362.4</v>
      </c>
      <c r="E17" s="196">
        <f t="shared" si="0"/>
        <v>100</v>
      </c>
    </row>
    <row r="18" spans="1:5" ht="31.2" x14ac:dyDescent="0.3">
      <c r="A18" s="5" t="s">
        <v>82</v>
      </c>
      <c r="B18" s="6">
        <v>1106633.2</v>
      </c>
      <c r="C18" s="187">
        <v>1106633.2</v>
      </c>
      <c r="D18" s="187">
        <v>1106633.2</v>
      </c>
      <c r="E18" s="196">
        <f t="shared" si="0"/>
        <v>100</v>
      </c>
    </row>
    <row r="19" spans="1:5" ht="15.6" x14ac:dyDescent="0.3">
      <c r="A19" s="5" t="s">
        <v>5</v>
      </c>
      <c r="B19" s="6">
        <v>10205992.08</v>
      </c>
      <c r="C19" s="187">
        <v>10205992.08</v>
      </c>
      <c r="D19" s="187">
        <v>10205992.08</v>
      </c>
      <c r="E19" s="196">
        <f t="shared" si="0"/>
        <v>100</v>
      </c>
    </row>
    <row r="20" spans="1:5" ht="31.2" x14ac:dyDescent="0.3">
      <c r="A20" s="5" t="s">
        <v>56</v>
      </c>
      <c r="B20" s="6">
        <v>1852682.34</v>
      </c>
      <c r="C20" s="187">
        <v>1852682.34</v>
      </c>
      <c r="D20" s="187">
        <v>1852682.34</v>
      </c>
      <c r="E20" s="196">
        <f t="shared" si="0"/>
        <v>100</v>
      </c>
    </row>
    <row r="21" spans="1:5" ht="31.2" x14ac:dyDescent="0.3">
      <c r="A21" s="5" t="s">
        <v>57</v>
      </c>
      <c r="B21" s="6">
        <v>7175917.2599999998</v>
      </c>
      <c r="C21" s="187">
        <v>7175917.2599999998</v>
      </c>
      <c r="D21" s="187">
        <v>7175917.2599999998</v>
      </c>
      <c r="E21" s="196">
        <f t="shared" si="0"/>
        <v>100</v>
      </c>
    </row>
    <row r="22" spans="1:5" ht="31.2" x14ac:dyDescent="0.3">
      <c r="A22" s="5" t="s">
        <v>58</v>
      </c>
      <c r="B22" s="6">
        <v>2753510.22</v>
      </c>
      <c r="C22" s="187">
        <v>2753510.22</v>
      </c>
      <c r="D22" s="187">
        <v>2753510.22</v>
      </c>
      <c r="E22" s="196">
        <f t="shared" si="0"/>
        <v>100</v>
      </c>
    </row>
    <row r="23" spans="1:5" ht="31.2" x14ac:dyDescent="0.3">
      <c r="A23" s="5" t="s">
        <v>59</v>
      </c>
      <c r="B23" s="6">
        <v>5700734.6200000001</v>
      </c>
      <c r="C23" s="187">
        <v>6232954.6200000001</v>
      </c>
      <c r="D23" s="187">
        <v>6232954.6200000001</v>
      </c>
      <c r="E23" s="196">
        <f t="shared" si="0"/>
        <v>100</v>
      </c>
    </row>
    <row r="24" spans="1:5" ht="31.2" x14ac:dyDescent="0.3">
      <c r="A24" s="5" t="s">
        <v>83</v>
      </c>
      <c r="B24" s="6">
        <v>959673.05</v>
      </c>
      <c r="C24" s="187">
        <v>959673.05</v>
      </c>
      <c r="D24" s="187">
        <v>959673.05</v>
      </c>
      <c r="E24" s="196">
        <f t="shared" si="0"/>
        <v>100</v>
      </c>
    </row>
    <row r="25" spans="1:5" ht="31.2" x14ac:dyDescent="0.3">
      <c r="A25" s="5" t="s">
        <v>60</v>
      </c>
      <c r="B25" s="6">
        <v>2695387.36</v>
      </c>
      <c r="C25" s="187">
        <v>4366122.0999999996</v>
      </c>
      <c r="D25" s="187">
        <v>4366122.0999999996</v>
      </c>
      <c r="E25" s="196">
        <f t="shared" si="0"/>
        <v>100</v>
      </c>
    </row>
    <row r="26" spans="1:5" ht="31.2" x14ac:dyDescent="0.3">
      <c r="A26" s="5" t="s">
        <v>61</v>
      </c>
      <c r="B26" s="6">
        <v>1955734.41</v>
      </c>
      <c r="C26" s="187">
        <v>1955734.41</v>
      </c>
      <c r="D26" s="187">
        <v>1955734.41</v>
      </c>
      <c r="E26" s="196">
        <f t="shared" si="0"/>
        <v>100</v>
      </c>
    </row>
    <row r="27" spans="1:5" ht="31.2" x14ac:dyDescent="0.3">
      <c r="A27" s="5" t="s">
        <v>62</v>
      </c>
      <c r="B27" s="6">
        <v>1772853.95</v>
      </c>
      <c r="C27" s="187">
        <v>1772853.95</v>
      </c>
      <c r="D27" s="187">
        <v>1772853.95</v>
      </c>
      <c r="E27" s="196">
        <f t="shared" si="0"/>
        <v>100</v>
      </c>
    </row>
    <row r="28" spans="1:5" ht="31.2" x14ac:dyDescent="0.3">
      <c r="A28" s="5" t="s">
        <v>63</v>
      </c>
      <c r="B28" s="6">
        <v>3370032.29</v>
      </c>
      <c r="C28" s="187">
        <v>3370032.29</v>
      </c>
      <c r="D28" s="187">
        <v>3370032.29</v>
      </c>
      <c r="E28" s="196">
        <f t="shared" si="0"/>
        <v>100</v>
      </c>
    </row>
    <row r="29" spans="1:5" ht="31.2" x14ac:dyDescent="0.3">
      <c r="A29" s="5" t="s">
        <v>65</v>
      </c>
      <c r="B29" s="6">
        <v>4143026.49</v>
      </c>
      <c r="C29" s="187">
        <v>4129410.26</v>
      </c>
      <c r="D29" s="187">
        <v>4129410.26</v>
      </c>
      <c r="E29" s="196">
        <f t="shared" si="0"/>
        <v>100</v>
      </c>
    </row>
    <row r="30" spans="1:5" ht="31.2" x14ac:dyDescent="0.3">
      <c r="A30" s="5" t="s">
        <v>42</v>
      </c>
      <c r="B30" s="6">
        <v>5112738.3</v>
      </c>
      <c r="C30" s="187">
        <v>5112738.3</v>
      </c>
      <c r="D30" s="187">
        <v>5112738.3</v>
      </c>
      <c r="E30" s="196">
        <f t="shared" si="0"/>
        <v>100</v>
      </c>
    </row>
    <row r="31" spans="1:5" ht="31.2" x14ac:dyDescent="0.3">
      <c r="A31" s="5" t="s">
        <v>66</v>
      </c>
      <c r="B31" s="6">
        <v>1676177.24</v>
      </c>
      <c r="C31" s="187">
        <v>1676177.24</v>
      </c>
      <c r="D31" s="187">
        <v>1676177.24</v>
      </c>
      <c r="E31" s="196">
        <f t="shared" si="0"/>
        <v>100</v>
      </c>
    </row>
    <row r="32" spans="1:5" ht="31.2" x14ac:dyDescent="0.3">
      <c r="A32" s="5" t="s">
        <v>67</v>
      </c>
      <c r="B32" s="6">
        <v>4102924.28</v>
      </c>
      <c r="C32" s="187">
        <v>4102924.28</v>
      </c>
      <c r="D32" s="187">
        <v>4102924.28</v>
      </c>
      <c r="E32" s="196">
        <f t="shared" si="0"/>
        <v>100</v>
      </c>
    </row>
    <row r="33" spans="1:8" ht="15.6" x14ac:dyDescent="0.3">
      <c r="A33" s="5" t="s">
        <v>15</v>
      </c>
      <c r="B33" s="6">
        <v>7236278.5999999996</v>
      </c>
      <c r="C33" s="187">
        <v>7236278.5999999996</v>
      </c>
      <c r="D33" s="187">
        <v>7236278.5999999996</v>
      </c>
      <c r="E33" s="196">
        <f t="shared" si="0"/>
        <v>100</v>
      </c>
    </row>
    <row r="34" spans="1:8" ht="31.2" x14ac:dyDescent="0.3">
      <c r="A34" s="5" t="s">
        <v>24</v>
      </c>
      <c r="B34" s="6">
        <v>3744218.56</v>
      </c>
      <c r="C34" s="187">
        <v>3543776.89</v>
      </c>
      <c r="D34" s="187">
        <v>3543776.89</v>
      </c>
      <c r="E34" s="196">
        <f t="shared" si="0"/>
        <v>100</v>
      </c>
    </row>
    <row r="35" spans="1:8" ht="31.2" x14ac:dyDescent="0.3">
      <c r="A35" s="5" t="s">
        <v>43</v>
      </c>
      <c r="B35" s="6">
        <v>4160756.24</v>
      </c>
      <c r="C35" s="187">
        <v>4160756.24</v>
      </c>
      <c r="D35" s="187">
        <v>4160756.24</v>
      </c>
      <c r="E35" s="196">
        <f t="shared" si="0"/>
        <v>100</v>
      </c>
      <c r="F35" s="4"/>
      <c r="G35" s="4"/>
      <c r="H35" s="4"/>
    </row>
    <row r="36" spans="1:8" ht="31.2" x14ac:dyDescent="0.3">
      <c r="A36" s="5" t="s">
        <v>84</v>
      </c>
      <c r="B36" s="6">
        <v>5264609.37</v>
      </c>
      <c r="C36" s="187">
        <v>5264609.37</v>
      </c>
      <c r="D36" s="187">
        <v>5264609.37</v>
      </c>
      <c r="E36" s="196">
        <f t="shared" si="0"/>
        <v>100</v>
      </c>
    </row>
    <row r="37" spans="1:8" ht="31.2" x14ac:dyDescent="0.3">
      <c r="A37" s="5" t="s">
        <v>85</v>
      </c>
      <c r="B37" s="6">
        <v>3086150.32</v>
      </c>
      <c r="C37" s="187">
        <v>3086150.32</v>
      </c>
      <c r="D37" s="187">
        <v>3086150.32</v>
      </c>
      <c r="E37" s="196">
        <f t="shared" si="0"/>
        <v>100</v>
      </c>
    </row>
    <row r="38" spans="1:8" ht="31.2" x14ac:dyDescent="0.3">
      <c r="A38" s="5" t="s">
        <v>44</v>
      </c>
      <c r="B38" s="6">
        <v>9480992.1500000004</v>
      </c>
      <c r="C38" s="187">
        <v>7585103.5800000001</v>
      </c>
      <c r="D38" s="187">
        <v>7585103.5800000001</v>
      </c>
      <c r="E38" s="196">
        <f t="shared" si="0"/>
        <v>100</v>
      </c>
    </row>
    <row r="39" spans="1:8" ht="17.399999999999999" customHeight="1" x14ac:dyDescent="0.3">
      <c r="A39" s="8" t="s">
        <v>32</v>
      </c>
      <c r="B39" s="9">
        <f>SUM(B4:B38)</f>
        <v>317617475.00000006</v>
      </c>
      <c r="C39" s="191">
        <f>SUM(C4:C38)</f>
        <v>317617475</v>
      </c>
      <c r="D39" s="9">
        <f>SUM(D4:D38)</f>
        <v>317617475</v>
      </c>
      <c r="E39" s="197">
        <f t="shared" si="0"/>
        <v>100</v>
      </c>
    </row>
    <row r="42" spans="1:8" ht="59.4" customHeight="1" x14ac:dyDescent="0.3">
      <c r="A42" s="205" t="s">
        <v>150</v>
      </c>
      <c r="B42" s="205"/>
      <c r="C42" s="205"/>
      <c r="D42" s="205"/>
      <c r="E42" s="205"/>
    </row>
  </sheetData>
  <mergeCells count="2">
    <mergeCell ref="A42:E42"/>
    <mergeCell ref="A1:E1"/>
  </mergeCells>
  <pageMargins left="0.33" right="0.37" top="0.37" bottom="0.28000000000000003" header="0.17" footer="0.17"/>
  <pageSetup paperSize="9" scale="90" fitToHeight="0" orientation="portrait" r:id="rId1"/>
  <headerFooter>
    <oddHeader>&amp;C&amp;P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0000CC"/>
  </sheetPr>
  <dimension ref="A1:M29"/>
  <sheetViews>
    <sheetView view="pageBreakPreview" topLeftCell="A19" zoomScaleNormal="100" zoomScaleSheetLayoutView="100" workbookViewId="0">
      <selection activeCell="A28" sqref="A28:XFD34"/>
    </sheetView>
  </sheetViews>
  <sheetFormatPr defaultColWidth="9.109375" defaultRowHeight="15" x14ac:dyDescent="0.3"/>
  <cols>
    <col min="1" max="1" width="40.77734375" style="2" customWidth="1"/>
    <col min="2" max="2" width="17" style="2" customWidth="1"/>
    <col min="3" max="3" width="17" style="184" customWidth="1"/>
    <col min="4" max="4" width="16.44140625" style="2" customWidth="1"/>
    <col min="5" max="5" width="14" style="2" customWidth="1"/>
    <col min="6" max="6" width="9.88671875" style="2" customWidth="1"/>
    <col min="7" max="8" width="8.88671875" style="2" customWidth="1"/>
    <col min="9" max="9" width="19.33203125" style="2" customWidth="1"/>
    <col min="10" max="10" width="8.88671875" style="2" customWidth="1"/>
    <col min="11" max="13" width="16.44140625" style="2" customWidth="1"/>
    <col min="14" max="14" width="34" style="2" customWidth="1"/>
    <col min="15" max="16384" width="9.109375" style="2"/>
  </cols>
  <sheetData>
    <row r="1" spans="1:13" ht="105" customHeight="1" x14ac:dyDescent="0.3">
      <c r="A1" s="208" t="s">
        <v>159</v>
      </c>
      <c r="B1" s="208"/>
      <c r="C1" s="208"/>
      <c r="D1" s="208"/>
      <c r="E1" s="208"/>
      <c r="F1" s="43"/>
      <c r="G1" s="43"/>
      <c r="H1" s="43"/>
      <c r="I1" s="43"/>
      <c r="J1" s="43"/>
      <c r="K1" s="43"/>
      <c r="L1" s="43"/>
      <c r="M1" s="43"/>
    </row>
    <row r="2" spans="1:13" ht="20.25" customHeight="1" x14ac:dyDescent="0.3">
      <c r="A2" s="1"/>
      <c r="B2" s="1"/>
      <c r="C2" s="183"/>
      <c r="D2" s="3"/>
      <c r="E2" s="3" t="s">
        <v>0</v>
      </c>
      <c r="F2" s="44"/>
      <c r="G2" s="44"/>
      <c r="H2" s="44"/>
      <c r="I2" s="44"/>
      <c r="J2" s="45"/>
      <c r="K2" s="46"/>
      <c r="L2" s="46"/>
      <c r="M2" s="46"/>
    </row>
    <row r="3" spans="1:13" ht="102" customHeight="1" x14ac:dyDescent="0.3">
      <c r="A3" s="194" t="s">
        <v>2</v>
      </c>
      <c r="B3" s="195" t="s">
        <v>106</v>
      </c>
      <c r="C3" s="195" t="s">
        <v>107</v>
      </c>
      <c r="D3" s="181" t="s">
        <v>102</v>
      </c>
      <c r="E3" s="179" t="s">
        <v>115</v>
      </c>
      <c r="K3" s="10"/>
      <c r="L3" s="10"/>
      <c r="M3" s="10"/>
    </row>
    <row r="4" spans="1:13" ht="15.6" x14ac:dyDescent="0.3">
      <c r="A4" s="5" t="s">
        <v>28</v>
      </c>
      <c r="B4" s="187">
        <v>81275409.450000003</v>
      </c>
      <c r="C4" s="187">
        <v>75543305.709999993</v>
      </c>
      <c r="D4" s="188">
        <v>75543305.709999993</v>
      </c>
      <c r="E4" s="196">
        <f>D4/C4*100</f>
        <v>100</v>
      </c>
    </row>
    <row r="5" spans="1:13" ht="15.6" x14ac:dyDescent="0.3">
      <c r="A5" s="5" t="s">
        <v>45</v>
      </c>
      <c r="B5" s="187">
        <v>31824118.120000001</v>
      </c>
      <c r="C5" s="187">
        <v>31632903.77</v>
      </c>
      <c r="D5" s="188">
        <v>31632903.77</v>
      </c>
      <c r="E5" s="196">
        <f t="shared" ref="E5:E26" si="0">D5/C5*100</f>
        <v>100</v>
      </c>
    </row>
    <row r="6" spans="1:13" ht="15.6" x14ac:dyDescent="0.3">
      <c r="A6" s="5" t="s">
        <v>68</v>
      </c>
      <c r="B6" s="187">
        <v>7922150.6399999997</v>
      </c>
      <c r="C6" s="187">
        <v>7366096.0599999996</v>
      </c>
      <c r="D6" s="188">
        <v>7366096.0599999996</v>
      </c>
      <c r="E6" s="196">
        <f t="shared" si="0"/>
        <v>100</v>
      </c>
    </row>
    <row r="7" spans="1:13" ht="15.6" x14ac:dyDescent="0.3">
      <c r="A7" s="5" t="s">
        <v>69</v>
      </c>
      <c r="B7" s="187">
        <v>50099121.969999999</v>
      </c>
      <c r="C7" s="187">
        <v>48823979.100000001</v>
      </c>
      <c r="D7" s="188">
        <v>48720039.399999999</v>
      </c>
      <c r="E7" s="196">
        <f t="shared" si="0"/>
        <v>99.787113418619327</v>
      </c>
    </row>
    <row r="8" spans="1:13" ht="31.2" x14ac:dyDescent="0.3">
      <c r="A8" s="5" t="s">
        <v>50</v>
      </c>
      <c r="B8" s="187">
        <v>18372557.920000002</v>
      </c>
      <c r="C8" s="187">
        <v>18192926.68</v>
      </c>
      <c r="D8" s="188">
        <v>18192926.68</v>
      </c>
      <c r="E8" s="196">
        <f t="shared" si="0"/>
        <v>100</v>
      </c>
    </row>
    <row r="9" spans="1:13" ht="31.2" x14ac:dyDescent="0.3">
      <c r="A9" s="5" t="s">
        <v>52</v>
      </c>
      <c r="B9" s="187">
        <v>45320161.270000003</v>
      </c>
      <c r="C9" s="187">
        <v>39795290.490000002</v>
      </c>
      <c r="D9" s="188">
        <v>39571690.289999999</v>
      </c>
      <c r="E9" s="196">
        <f t="shared" si="0"/>
        <v>99.438123965808984</v>
      </c>
    </row>
    <row r="10" spans="1:13" ht="31.2" x14ac:dyDescent="0.3">
      <c r="A10" s="5" t="s">
        <v>54</v>
      </c>
      <c r="B10" s="187">
        <v>21871043.850000001</v>
      </c>
      <c r="C10" s="187">
        <v>19468979.91</v>
      </c>
      <c r="D10" s="188">
        <v>19450674.260000002</v>
      </c>
      <c r="E10" s="196">
        <f t="shared" si="0"/>
        <v>99.905975299760854</v>
      </c>
      <c r="F10" s="4"/>
      <c r="G10" s="4"/>
      <c r="H10" s="4"/>
    </row>
    <row r="11" spans="1:13" ht="15.6" x14ac:dyDescent="0.3">
      <c r="A11" s="5" t="s">
        <v>40</v>
      </c>
      <c r="B11" s="187">
        <v>11295947.26</v>
      </c>
      <c r="C11" s="187">
        <v>10914601.77</v>
      </c>
      <c r="D11" s="188">
        <v>10914601.77</v>
      </c>
      <c r="E11" s="196">
        <f t="shared" si="0"/>
        <v>100</v>
      </c>
    </row>
    <row r="12" spans="1:13" ht="15.6" x14ac:dyDescent="0.3">
      <c r="A12" s="5" t="s">
        <v>33</v>
      </c>
      <c r="B12" s="187">
        <v>15938928.82</v>
      </c>
      <c r="C12" s="187">
        <v>15444501.869999999</v>
      </c>
      <c r="D12" s="188">
        <v>15153115.109999999</v>
      </c>
      <c r="E12" s="196">
        <f t="shared" si="0"/>
        <v>98.113330151709192</v>
      </c>
    </row>
    <row r="13" spans="1:13" ht="31.2" x14ac:dyDescent="0.3">
      <c r="A13" s="5" t="s">
        <v>58</v>
      </c>
      <c r="B13" s="187">
        <v>34255934.990000002</v>
      </c>
      <c r="C13" s="187">
        <v>30868817.539999999</v>
      </c>
      <c r="D13" s="188">
        <v>30868817.539999999</v>
      </c>
      <c r="E13" s="196">
        <f t="shared" si="0"/>
        <v>100</v>
      </c>
    </row>
    <row r="14" spans="1:13" ht="15.6" x14ac:dyDescent="0.3">
      <c r="A14" s="5" t="s">
        <v>34</v>
      </c>
      <c r="B14" s="187">
        <v>36483765.170000002</v>
      </c>
      <c r="C14" s="187">
        <v>36058804.799999997</v>
      </c>
      <c r="D14" s="188">
        <v>35946210.409999996</v>
      </c>
      <c r="E14" s="196">
        <f t="shared" si="0"/>
        <v>99.687747859019439</v>
      </c>
    </row>
    <row r="15" spans="1:13" ht="15.6" x14ac:dyDescent="0.3">
      <c r="A15" s="5" t="s">
        <v>35</v>
      </c>
      <c r="B15" s="187">
        <v>55262034.509999998</v>
      </c>
      <c r="C15" s="187">
        <v>54524871.340000004</v>
      </c>
      <c r="D15" s="188">
        <v>54499004.600000001</v>
      </c>
      <c r="E15" s="196">
        <f t="shared" si="0"/>
        <v>99.952559741335833</v>
      </c>
    </row>
    <row r="16" spans="1:13" ht="15.6" x14ac:dyDescent="0.3">
      <c r="A16" s="5" t="s">
        <v>73</v>
      </c>
      <c r="B16" s="187">
        <v>28094886.309999999</v>
      </c>
      <c r="C16" s="187">
        <v>32190999.620000001</v>
      </c>
      <c r="D16" s="188">
        <v>29644695.649999999</v>
      </c>
      <c r="E16" s="196">
        <f t="shared" si="0"/>
        <v>92.090012736299116</v>
      </c>
    </row>
    <row r="17" spans="1:5" ht="15.6" x14ac:dyDescent="0.3">
      <c r="A17" s="5" t="s">
        <v>74</v>
      </c>
      <c r="B17" s="187">
        <v>35994998.939999998</v>
      </c>
      <c r="C17" s="187">
        <v>35611188.060000002</v>
      </c>
      <c r="D17" s="188">
        <v>35598252.090000004</v>
      </c>
      <c r="E17" s="196">
        <f t="shared" si="0"/>
        <v>99.963674421706443</v>
      </c>
    </row>
    <row r="18" spans="1:5" ht="15.6" x14ac:dyDescent="0.3">
      <c r="A18" s="5" t="s">
        <v>75</v>
      </c>
      <c r="B18" s="187">
        <v>5168213.22</v>
      </c>
      <c r="C18" s="187">
        <v>5099898.75</v>
      </c>
      <c r="D18" s="188">
        <v>5099898.75</v>
      </c>
      <c r="E18" s="196">
        <f t="shared" si="0"/>
        <v>100</v>
      </c>
    </row>
    <row r="19" spans="1:5" ht="15.6" x14ac:dyDescent="0.3">
      <c r="A19" s="5" t="s">
        <v>37</v>
      </c>
      <c r="B19" s="187">
        <v>13915717.779999999</v>
      </c>
      <c r="C19" s="187">
        <v>12904528.75</v>
      </c>
      <c r="D19" s="188">
        <v>12877556.890000001</v>
      </c>
      <c r="E19" s="196">
        <f t="shared" si="0"/>
        <v>99.790989190519653</v>
      </c>
    </row>
    <row r="20" spans="1:5" ht="31.2" x14ac:dyDescent="0.3">
      <c r="A20" s="5" t="s">
        <v>67</v>
      </c>
      <c r="B20" s="187">
        <v>17993082.23</v>
      </c>
      <c r="C20" s="187">
        <v>17905011.260000002</v>
      </c>
      <c r="D20" s="188">
        <v>17905011.260000002</v>
      </c>
      <c r="E20" s="196">
        <f t="shared" si="0"/>
        <v>100</v>
      </c>
    </row>
    <row r="21" spans="1:5" ht="15.6" x14ac:dyDescent="0.3">
      <c r="A21" s="5" t="s">
        <v>15</v>
      </c>
      <c r="B21" s="187">
        <v>12664145.74</v>
      </c>
      <c r="C21" s="187">
        <v>11991504.390000001</v>
      </c>
      <c r="D21" s="188">
        <v>11991504.390000001</v>
      </c>
      <c r="E21" s="196">
        <f t="shared" si="0"/>
        <v>100</v>
      </c>
    </row>
    <row r="22" spans="1:5" ht="15.6" x14ac:dyDescent="0.3">
      <c r="A22" s="5" t="s">
        <v>77</v>
      </c>
      <c r="B22" s="187">
        <v>21218320.390000001</v>
      </c>
      <c r="C22" s="187">
        <v>20716009.809999999</v>
      </c>
      <c r="D22" s="188">
        <v>20003642.879999999</v>
      </c>
      <c r="E22" s="196">
        <f t="shared" si="0"/>
        <v>96.561273447282659</v>
      </c>
    </row>
    <row r="23" spans="1:5" ht="31.2" x14ac:dyDescent="0.3">
      <c r="A23" s="5" t="s">
        <v>43</v>
      </c>
      <c r="B23" s="187">
        <v>22936503.460000001</v>
      </c>
      <c r="C23" s="187">
        <v>22578868.129999999</v>
      </c>
      <c r="D23" s="188">
        <v>22578868.129999999</v>
      </c>
      <c r="E23" s="196">
        <f t="shared" si="0"/>
        <v>100</v>
      </c>
    </row>
    <row r="24" spans="1:5" ht="15.6" x14ac:dyDescent="0.3">
      <c r="A24" s="5" t="s">
        <v>38</v>
      </c>
      <c r="B24" s="187">
        <v>32468616.98</v>
      </c>
      <c r="C24" s="187">
        <v>29983876.52</v>
      </c>
      <c r="D24" s="188">
        <v>29983876.52</v>
      </c>
      <c r="E24" s="196">
        <f t="shared" si="0"/>
        <v>100</v>
      </c>
    </row>
    <row r="25" spans="1:5" ht="15.6" x14ac:dyDescent="0.3">
      <c r="A25" s="5" t="s">
        <v>39</v>
      </c>
      <c r="B25" s="187">
        <v>54563177.619999997</v>
      </c>
      <c r="C25" s="187">
        <v>53837448.289999999</v>
      </c>
      <c r="D25" s="188">
        <v>53837448.259999998</v>
      </c>
      <c r="E25" s="196">
        <f t="shared" si="0"/>
        <v>99.999999944276709</v>
      </c>
    </row>
    <row r="26" spans="1:5" ht="20.399999999999999" customHeight="1" x14ac:dyDescent="0.3">
      <c r="A26" s="8" t="s">
        <v>32</v>
      </c>
      <c r="B26" s="191">
        <f>SUM(B4:B25)</f>
        <v>654938836.6400001</v>
      </c>
      <c r="C26" s="191">
        <f>SUM(C4:C25)</f>
        <v>631454412.62</v>
      </c>
      <c r="D26" s="192">
        <f>SUM(D4:D25)</f>
        <v>627380140.41999996</v>
      </c>
      <c r="E26" s="197">
        <f t="shared" si="0"/>
        <v>99.354779677111566</v>
      </c>
    </row>
    <row r="28" spans="1:5" x14ac:dyDescent="0.3">
      <c r="A28" s="184"/>
      <c r="B28" s="184"/>
      <c r="D28" s="184"/>
      <c r="E28" s="184"/>
    </row>
    <row r="29" spans="1:5" ht="64.8" customHeight="1" x14ac:dyDescent="0.3">
      <c r="A29" s="205" t="s">
        <v>160</v>
      </c>
      <c r="B29" s="205"/>
      <c r="C29" s="205"/>
      <c r="D29" s="205"/>
      <c r="E29" s="205"/>
    </row>
  </sheetData>
  <mergeCells count="2">
    <mergeCell ref="A29:E29"/>
    <mergeCell ref="A1:E1"/>
  </mergeCells>
  <pageMargins left="0.39370078740157483" right="0.39370078740157483" top="0.17" bottom="0.17" header="0.17" footer="0.17"/>
  <pageSetup paperSize="9" scale="90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theme="0" tint="-0.14999847407452621"/>
    <pageSetUpPr fitToPage="1"/>
  </sheetPr>
  <dimension ref="A1:L8"/>
  <sheetViews>
    <sheetView view="pageBreakPreview" zoomScaleNormal="100" zoomScaleSheetLayoutView="100" workbookViewId="0">
      <selection activeCell="A10" sqref="A10:XFD19"/>
    </sheetView>
  </sheetViews>
  <sheetFormatPr defaultColWidth="9.109375" defaultRowHeight="15" x14ac:dyDescent="0.3"/>
  <cols>
    <col min="1" max="1" width="50" style="2" customWidth="1"/>
    <col min="2" max="2" width="19.88671875" style="2" customWidth="1"/>
    <col min="3" max="3" width="19.33203125" style="2" customWidth="1"/>
    <col min="4" max="4" width="17.4414062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1.88671875" style="2" customWidth="1"/>
    <col min="14" max="16384" width="9.109375" style="2"/>
  </cols>
  <sheetData>
    <row r="1" spans="1:12" ht="112.2" customHeight="1" x14ac:dyDescent="0.3">
      <c r="A1" s="208" t="s">
        <v>108</v>
      </c>
      <c r="B1" s="208"/>
      <c r="C1" s="208"/>
      <c r="D1" s="208"/>
      <c r="E1" s="41">
        <v>815</v>
      </c>
      <c r="F1" s="42" t="s">
        <v>12</v>
      </c>
      <c r="G1" s="42" t="s">
        <v>1</v>
      </c>
      <c r="H1" s="42" t="s">
        <v>89</v>
      </c>
      <c r="I1" s="41">
        <v>522</v>
      </c>
      <c r="J1" s="42">
        <v>10516819</v>
      </c>
      <c r="K1" s="42">
        <v>24133181</v>
      </c>
      <c r="L1" s="42">
        <v>0</v>
      </c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8.75" customHeight="1" x14ac:dyDescent="0.3">
      <c r="A3" s="194" t="s">
        <v>2</v>
      </c>
      <c r="B3" s="195" t="s">
        <v>101</v>
      </c>
      <c r="C3" s="195" t="s">
        <v>102</v>
      </c>
      <c r="D3" s="195" t="s">
        <v>103</v>
      </c>
      <c r="E3" s="44"/>
      <c r="F3" s="44"/>
      <c r="G3" s="44"/>
      <c r="H3" s="44"/>
      <c r="I3" s="45"/>
      <c r="J3" s="64"/>
      <c r="K3" s="64"/>
      <c r="L3" s="64"/>
    </row>
    <row r="4" spans="1:12" ht="15.6" x14ac:dyDescent="0.3">
      <c r="A4" s="5" t="s">
        <v>3</v>
      </c>
      <c r="B4" s="6">
        <v>23388125</v>
      </c>
      <c r="C4" s="187">
        <v>23388125</v>
      </c>
      <c r="D4" s="172">
        <f>C4/B4*100</f>
        <v>100</v>
      </c>
      <c r="J4" s="10"/>
      <c r="K4" s="10"/>
      <c r="L4" s="10"/>
    </row>
    <row r="5" spans="1:12" ht="15.6" x14ac:dyDescent="0.3">
      <c r="A5" s="5" t="s">
        <v>28</v>
      </c>
      <c r="B5" s="6">
        <v>4331104</v>
      </c>
      <c r="C5" s="187">
        <v>4331104</v>
      </c>
      <c r="D5" s="172">
        <f t="shared" ref="D5:D8" si="0">C5/B5*100</f>
        <v>100</v>
      </c>
      <c r="J5" s="4"/>
      <c r="K5" s="4"/>
      <c r="L5" s="4"/>
    </row>
    <row r="6" spans="1:12" ht="15.6" x14ac:dyDescent="0.3">
      <c r="A6" s="5" t="s">
        <v>38</v>
      </c>
      <c r="B6" s="6">
        <v>4331104</v>
      </c>
      <c r="C6" s="187">
        <v>4331104</v>
      </c>
      <c r="D6" s="172">
        <f t="shared" si="0"/>
        <v>100</v>
      </c>
      <c r="J6" s="4"/>
      <c r="K6" s="4"/>
      <c r="L6" s="4"/>
    </row>
    <row r="7" spans="1:12" ht="15.6" x14ac:dyDescent="0.3">
      <c r="A7" s="5" t="s">
        <v>39</v>
      </c>
      <c r="B7" s="6">
        <v>4331104</v>
      </c>
      <c r="C7" s="187">
        <v>4331104</v>
      </c>
      <c r="D7" s="172">
        <f t="shared" si="0"/>
        <v>100</v>
      </c>
    </row>
    <row r="8" spans="1:12" ht="21" customHeight="1" x14ac:dyDescent="0.3">
      <c r="A8" s="8" t="s">
        <v>32</v>
      </c>
      <c r="B8" s="9">
        <f t="shared" ref="B8:C8" si="1">SUM(B4:B7)</f>
        <v>36381437</v>
      </c>
      <c r="C8" s="9">
        <f t="shared" si="1"/>
        <v>36381437</v>
      </c>
      <c r="D8" s="171">
        <f t="shared" si="0"/>
        <v>100</v>
      </c>
    </row>
  </sheetData>
  <mergeCells count="1">
    <mergeCell ref="A1:D1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12"/>
  <sheetViews>
    <sheetView view="pageBreakPreview" zoomScaleNormal="100" zoomScaleSheetLayoutView="100" workbookViewId="0">
      <selection activeCell="A11" sqref="A11:XFD11"/>
    </sheetView>
  </sheetViews>
  <sheetFormatPr defaultColWidth="9.109375" defaultRowHeight="15" x14ac:dyDescent="0.3"/>
  <cols>
    <col min="1" max="1" width="39.88671875" style="2" customWidth="1"/>
    <col min="2" max="2" width="16.88671875" style="2" customWidth="1"/>
    <col min="3" max="3" width="17.5546875" style="2" customWidth="1"/>
    <col min="4" max="4" width="16.6640625" style="2" customWidth="1"/>
    <col min="5" max="5" width="13.88671875" style="2" customWidth="1"/>
    <col min="6" max="6" width="9.88671875" style="2" customWidth="1"/>
    <col min="7" max="8" width="8.88671875" style="2" customWidth="1"/>
    <col min="9" max="9" width="19.33203125" style="2" customWidth="1"/>
    <col min="10" max="10" width="8.88671875" style="2" customWidth="1"/>
    <col min="11" max="13" width="16.44140625" style="2" customWidth="1"/>
    <col min="14" max="14" width="27.44140625" style="2" customWidth="1"/>
    <col min="15" max="16384" width="9.109375" style="2"/>
  </cols>
  <sheetData>
    <row r="1" spans="1:13" ht="91.2" customHeight="1" x14ac:dyDescent="0.3">
      <c r="A1" s="208" t="s">
        <v>109</v>
      </c>
      <c r="B1" s="208"/>
      <c r="C1" s="208"/>
      <c r="D1" s="208"/>
      <c r="E1" s="208"/>
      <c r="F1" s="43"/>
      <c r="G1" s="43"/>
      <c r="H1" s="43"/>
      <c r="I1" s="43"/>
      <c r="J1" s="43"/>
      <c r="K1" s="43"/>
      <c r="L1" s="43"/>
      <c r="M1" s="43"/>
    </row>
    <row r="2" spans="1:13" ht="20.25" customHeight="1" x14ac:dyDescent="0.3">
      <c r="A2" s="1"/>
      <c r="B2" s="1"/>
      <c r="C2" s="139"/>
      <c r="D2" s="3"/>
      <c r="E2" s="3" t="s">
        <v>0</v>
      </c>
      <c r="F2" s="44"/>
      <c r="G2" s="44"/>
      <c r="H2" s="44"/>
      <c r="I2" s="44"/>
      <c r="J2" s="45"/>
      <c r="K2" s="46"/>
      <c r="L2" s="46"/>
      <c r="M2" s="46"/>
    </row>
    <row r="3" spans="1:13" ht="99" customHeight="1" x14ac:dyDescent="0.3">
      <c r="A3" s="146" t="s">
        <v>2</v>
      </c>
      <c r="B3" s="102" t="s">
        <v>106</v>
      </c>
      <c r="C3" s="102" t="s">
        <v>107</v>
      </c>
      <c r="D3" s="102" t="s">
        <v>102</v>
      </c>
      <c r="E3" s="195" t="s">
        <v>115</v>
      </c>
      <c r="K3" s="10"/>
      <c r="L3" s="10"/>
      <c r="M3" s="10"/>
    </row>
    <row r="4" spans="1:13" ht="31.2" x14ac:dyDescent="0.3">
      <c r="A4" s="148" t="s">
        <v>48</v>
      </c>
      <c r="B4" s="147">
        <v>20747553</v>
      </c>
      <c r="C4" s="147">
        <v>20747553</v>
      </c>
      <c r="D4" s="147">
        <v>20747553</v>
      </c>
      <c r="E4" s="153">
        <f>D4/C4*100</f>
        <v>100</v>
      </c>
      <c r="K4" s="4"/>
      <c r="L4" s="4"/>
      <c r="M4" s="4"/>
    </row>
    <row r="5" spans="1:13" ht="15.6" x14ac:dyDescent="0.3">
      <c r="A5" s="148" t="s">
        <v>71</v>
      </c>
      <c r="B5" s="147">
        <v>7020532</v>
      </c>
      <c r="C5" s="147">
        <v>7020532</v>
      </c>
      <c r="D5" s="147">
        <v>7020532</v>
      </c>
      <c r="E5" s="153">
        <f t="shared" ref="E5:E9" si="0">D5/C5*100</f>
        <v>100</v>
      </c>
      <c r="K5" s="4"/>
      <c r="L5" s="4"/>
      <c r="M5" s="4"/>
    </row>
    <row r="6" spans="1:13" ht="15.6" x14ac:dyDescent="0.3">
      <c r="A6" s="148" t="s">
        <v>64</v>
      </c>
      <c r="B6" s="147">
        <v>15006596</v>
      </c>
      <c r="C6" s="147">
        <v>13834557.73</v>
      </c>
      <c r="D6" s="147">
        <v>13834557.73</v>
      </c>
      <c r="E6" s="153">
        <f t="shared" si="0"/>
        <v>100</v>
      </c>
      <c r="K6" s="4"/>
      <c r="L6" s="4"/>
      <c r="M6" s="4"/>
    </row>
    <row r="7" spans="1:13" ht="15.6" x14ac:dyDescent="0.3">
      <c r="A7" s="148" t="s">
        <v>77</v>
      </c>
      <c r="B7" s="147">
        <v>5702341</v>
      </c>
      <c r="C7" s="147">
        <v>5702341</v>
      </c>
      <c r="D7" s="147">
        <v>5702341</v>
      </c>
      <c r="E7" s="153">
        <f t="shared" si="0"/>
        <v>100</v>
      </c>
      <c r="K7" s="4"/>
      <c r="L7" s="4"/>
      <c r="M7" s="4"/>
    </row>
    <row r="8" spans="1:13" ht="15.6" x14ac:dyDescent="0.3">
      <c r="A8" s="148" t="s">
        <v>78</v>
      </c>
      <c r="B8" s="147">
        <v>2361596</v>
      </c>
      <c r="C8" s="147">
        <v>2361596</v>
      </c>
      <c r="D8" s="147">
        <v>2361596</v>
      </c>
      <c r="E8" s="153">
        <f t="shared" si="0"/>
        <v>100</v>
      </c>
      <c r="K8" s="4"/>
      <c r="L8" s="4"/>
      <c r="M8" s="4"/>
    </row>
    <row r="9" spans="1:13" ht="23.4" customHeight="1" x14ac:dyDescent="0.3">
      <c r="A9" s="149" t="s">
        <v>32</v>
      </c>
      <c r="B9" s="144">
        <f>SUM(B4:B8)</f>
        <v>50838618</v>
      </c>
      <c r="C9" s="144">
        <f>SUM(C4:C8)</f>
        <v>49666579.730000004</v>
      </c>
      <c r="D9" s="144">
        <f>SUM(D4:D8)</f>
        <v>49666579.730000004</v>
      </c>
      <c r="E9" s="154">
        <f t="shared" si="0"/>
        <v>100</v>
      </c>
    </row>
    <row r="12" spans="1:13" ht="81" customHeight="1" x14ac:dyDescent="0.3">
      <c r="A12" s="205" t="s">
        <v>110</v>
      </c>
      <c r="B12" s="205"/>
      <c r="C12" s="205"/>
      <c r="D12" s="205"/>
      <c r="E12" s="205"/>
    </row>
  </sheetData>
  <mergeCells count="2">
    <mergeCell ref="A12:E12"/>
    <mergeCell ref="A1:E1"/>
  </mergeCells>
  <pageMargins left="0.39370078740157483" right="0.39370078740157483" top="0.59055118110236227" bottom="0.74803149606299213" header="0.31496062992125984" footer="0.31496062992125984"/>
  <pageSetup paperSize="9" scale="90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1:L5"/>
  <sheetViews>
    <sheetView view="pageBreakPreview" zoomScaleNormal="100" zoomScaleSheetLayoutView="100" workbookViewId="0">
      <selection activeCell="A7" sqref="A7:XFD12"/>
    </sheetView>
  </sheetViews>
  <sheetFormatPr defaultColWidth="9.109375" defaultRowHeight="15" x14ac:dyDescent="0.3"/>
  <cols>
    <col min="1" max="1" width="43.88671875" style="2" customWidth="1"/>
    <col min="2" max="2" width="16.6640625" style="2" customWidth="1"/>
    <col min="3" max="3" width="16.88671875" style="2" customWidth="1"/>
    <col min="4" max="4" width="15.10937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7.44140625" style="2" customWidth="1"/>
    <col min="14" max="16384" width="9.109375" style="2"/>
  </cols>
  <sheetData>
    <row r="1" spans="1:12" ht="126.6" customHeight="1" x14ac:dyDescent="0.3">
      <c r="A1" s="208" t="s">
        <v>120</v>
      </c>
      <c r="B1" s="208"/>
      <c r="C1" s="208"/>
      <c r="D1" s="208"/>
      <c r="E1" s="43"/>
      <c r="F1" s="43"/>
      <c r="G1" s="43"/>
      <c r="H1" s="43"/>
      <c r="I1" s="43"/>
      <c r="J1" s="43"/>
      <c r="K1" s="43"/>
      <c r="L1" s="43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8.7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29" t="s">
        <v>64</v>
      </c>
      <c r="B4" s="31">
        <v>8393500</v>
      </c>
      <c r="C4" s="31">
        <v>8393500</v>
      </c>
      <c r="D4" s="196">
        <f>C4/B4*100</f>
        <v>100</v>
      </c>
    </row>
    <row r="5" spans="1:12" ht="20.399999999999999" customHeight="1" x14ac:dyDescent="0.3">
      <c r="A5" s="8" t="s">
        <v>32</v>
      </c>
      <c r="B5" s="9">
        <f>SUM(B4:B4)</f>
        <v>8393500</v>
      </c>
      <c r="C5" s="192">
        <f>SUM(C4:C4)</f>
        <v>8393500</v>
      </c>
      <c r="D5" s="197">
        <f>C5/B5*100</f>
        <v>100</v>
      </c>
    </row>
  </sheetData>
  <mergeCells count="1">
    <mergeCell ref="A1:D1"/>
  </mergeCells>
  <pageMargins left="0.39370078740157483" right="0.39370078740157483" top="0.6" bottom="0.74803149606299213" header="0.31496062992125984" footer="0.31496062992125984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view="pageBreakPreview" zoomScaleNormal="100" zoomScaleSheetLayoutView="100" workbookViewId="0">
      <selection activeCell="A10" sqref="A10:XFD15"/>
    </sheetView>
  </sheetViews>
  <sheetFormatPr defaultColWidth="9.109375" defaultRowHeight="15" x14ac:dyDescent="0.3"/>
  <cols>
    <col min="1" max="1" width="43.88671875" style="2" customWidth="1"/>
    <col min="2" max="2" width="18.6640625" style="2" customWidth="1"/>
    <col min="3" max="3" width="18" style="2" customWidth="1"/>
    <col min="4" max="4" width="14.2187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7.44140625" style="2" customWidth="1"/>
    <col min="14" max="16384" width="9.109375" style="2"/>
  </cols>
  <sheetData>
    <row r="1" spans="1:12" ht="115.2" customHeight="1" x14ac:dyDescent="0.3">
      <c r="A1" s="209" t="s">
        <v>121</v>
      </c>
      <c r="B1" s="208"/>
      <c r="C1" s="208"/>
      <c r="D1" s="208"/>
      <c r="E1" s="43"/>
      <c r="F1" s="43"/>
      <c r="G1" s="43"/>
      <c r="H1" s="43"/>
      <c r="I1" s="43"/>
      <c r="J1" s="43"/>
      <c r="K1" s="43"/>
      <c r="L1" s="43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8.7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29" t="s">
        <v>28</v>
      </c>
      <c r="B4" s="31">
        <v>2877476</v>
      </c>
      <c r="C4" s="74">
        <v>2877476</v>
      </c>
      <c r="D4" s="196">
        <f>C4/B4*100</f>
        <v>100</v>
      </c>
      <c r="J4" s="4"/>
      <c r="K4" s="4"/>
      <c r="L4" s="4"/>
    </row>
    <row r="5" spans="1:12" ht="15.6" x14ac:dyDescent="0.3">
      <c r="A5" s="73" t="s">
        <v>64</v>
      </c>
      <c r="B5" s="48">
        <v>2616367</v>
      </c>
      <c r="C5" s="74">
        <v>2616367</v>
      </c>
      <c r="D5" s="196">
        <f t="shared" ref="D5:D8" si="0">C5/B5*100</f>
        <v>100</v>
      </c>
      <c r="J5" s="4"/>
      <c r="K5" s="4"/>
      <c r="L5" s="4"/>
    </row>
    <row r="6" spans="1:12" ht="15.6" x14ac:dyDescent="0.3">
      <c r="A6" s="73" t="s">
        <v>38</v>
      </c>
      <c r="B6" s="48">
        <v>2624983</v>
      </c>
      <c r="C6" s="74">
        <v>2624983</v>
      </c>
      <c r="D6" s="196">
        <f t="shared" si="0"/>
        <v>100</v>
      </c>
      <c r="J6" s="4"/>
      <c r="K6" s="4"/>
      <c r="L6" s="4"/>
    </row>
    <row r="7" spans="1:12" ht="15.6" x14ac:dyDescent="0.3">
      <c r="A7" s="29" t="s">
        <v>39</v>
      </c>
      <c r="B7" s="31">
        <v>2329612</v>
      </c>
      <c r="C7" s="74">
        <v>2329612</v>
      </c>
      <c r="D7" s="196">
        <f t="shared" si="0"/>
        <v>100</v>
      </c>
    </row>
    <row r="8" spans="1:12" ht="21" customHeight="1" x14ac:dyDescent="0.3">
      <c r="A8" s="8" t="s">
        <v>32</v>
      </c>
      <c r="B8" s="9">
        <f>SUM(B4:B7)</f>
        <v>10448438</v>
      </c>
      <c r="C8" s="192">
        <f>SUM(C4:C7)</f>
        <v>10448438</v>
      </c>
      <c r="D8" s="197">
        <f t="shared" si="0"/>
        <v>100</v>
      </c>
    </row>
  </sheetData>
  <mergeCells count="1">
    <mergeCell ref="A1:D1"/>
  </mergeCells>
  <pageMargins left="0.39370078740157483" right="0.39370078740157483" top="0.54" bottom="0.74803149606299213" header="0.31496062992125984" footer="0.31496062992125984"/>
  <pageSetup paperSize="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view="pageBreakPreview" zoomScaleNormal="100" zoomScaleSheetLayoutView="100" workbookViewId="0">
      <selection activeCell="A7" sqref="A7:XFD12"/>
    </sheetView>
  </sheetViews>
  <sheetFormatPr defaultColWidth="9.109375" defaultRowHeight="15" x14ac:dyDescent="0.3"/>
  <cols>
    <col min="1" max="1" width="43.88671875" style="2" customWidth="1"/>
    <col min="2" max="2" width="17.44140625" style="2" customWidth="1"/>
    <col min="3" max="3" width="17.33203125" style="2" customWidth="1"/>
    <col min="4" max="4" width="14.3320312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7.44140625" style="2" customWidth="1"/>
    <col min="14" max="16384" width="9.109375" style="2"/>
  </cols>
  <sheetData>
    <row r="1" spans="1:12" ht="109.8" customHeight="1" x14ac:dyDescent="0.3">
      <c r="A1" s="208" t="s">
        <v>122</v>
      </c>
      <c r="B1" s="208"/>
      <c r="C1" s="208"/>
      <c r="D1" s="208"/>
      <c r="E1" s="43"/>
      <c r="F1" s="43"/>
      <c r="G1" s="43"/>
      <c r="H1" s="43"/>
      <c r="I1" s="43"/>
      <c r="J1" s="43"/>
      <c r="K1" s="43"/>
      <c r="L1" s="43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8.7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29" t="s">
        <v>39</v>
      </c>
      <c r="B4" s="31">
        <v>6688000</v>
      </c>
      <c r="C4" s="74">
        <v>6688000</v>
      </c>
      <c r="D4" s="196">
        <f>C4/B4*100</f>
        <v>100</v>
      </c>
    </row>
    <row r="5" spans="1:12" ht="19.2" customHeight="1" x14ac:dyDescent="0.3">
      <c r="A5" s="8" t="s">
        <v>32</v>
      </c>
      <c r="B5" s="9">
        <f>SUM(B4:B4)</f>
        <v>6688000</v>
      </c>
      <c r="C5" s="192">
        <f>SUM(C4:C4)</f>
        <v>6688000</v>
      </c>
      <c r="D5" s="197">
        <f>C5/B5*100</f>
        <v>100</v>
      </c>
    </row>
  </sheetData>
  <mergeCells count="1">
    <mergeCell ref="A1:D1"/>
  </mergeCells>
  <pageMargins left="0.39370078740157483" right="0.39370078740157483" top="0.74803149606299213" bottom="0.74803149606299213" header="0.31496062992125984" footer="0.31496062992125984"/>
  <pageSetup paperSize="9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:L35"/>
  <sheetViews>
    <sheetView view="pageBreakPreview" topLeftCell="A10" zoomScaleNormal="100" zoomScaleSheetLayoutView="100" workbookViewId="0">
      <selection activeCell="A37" sqref="A37:XFD42"/>
    </sheetView>
  </sheetViews>
  <sheetFormatPr defaultColWidth="9.109375" defaultRowHeight="15" x14ac:dyDescent="0.3"/>
  <cols>
    <col min="1" max="1" width="46.77734375" style="2" customWidth="1"/>
    <col min="2" max="2" width="17.109375" style="2" customWidth="1"/>
    <col min="3" max="3" width="16.77734375" style="2" customWidth="1"/>
    <col min="4" max="4" width="14.10937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1.33203125" style="2" customWidth="1"/>
    <col min="14" max="16384" width="9.109375" style="2"/>
  </cols>
  <sheetData>
    <row r="1" spans="1:12" ht="112.8" customHeight="1" x14ac:dyDescent="0.3">
      <c r="A1" s="208" t="s">
        <v>123</v>
      </c>
      <c r="B1" s="208"/>
      <c r="C1" s="208"/>
      <c r="D1" s="208"/>
      <c r="E1" s="43"/>
      <c r="F1" s="43"/>
      <c r="G1" s="43"/>
      <c r="H1" s="43"/>
      <c r="I1" s="43"/>
      <c r="J1" s="43"/>
      <c r="K1" s="43"/>
      <c r="L1" s="43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8.7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5" t="s">
        <v>3</v>
      </c>
      <c r="B4" s="6">
        <v>1203318</v>
      </c>
      <c r="C4" s="188">
        <v>1203318</v>
      </c>
      <c r="D4" s="196">
        <f>C4/B4*100</f>
        <v>100</v>
      </c>
      <c r="J4" s="4"/>
      <c r="K4" s="4"/>
      <c r="L4" s="4"/>
    </row>
    <row r="5" spans="1:12" ht="15.6" x14ac:dyDescent="0.3">
      <c r="A5" s="5" t="s">
        <v>4</v>
      </c>
      <c r="B5" s="6">
        <v>200775</v>
      </c>
      <c r="C5" s="188">
        <v>200775</v>
      </c>
      <c r="D5" s="196">
        <f t="shared" ref="D5:D35" si="0">C5/B5*100</f>
        <v>100</v>
      </c>
    </row>
    <row r="6" spans="1:12" ht="15.6" x14ac:dyDescent="0.3">
      <c r="A6" s="5" t="s">
        <v>28</v>
      </c>
      <c r="B6" s="6">
        <v>168842</v>
      </c>
      <c r="C6" s="188">
        <v>168842</v>
      </c>
      <c r="D6" s="196">
        <f t="shared" si="0"/>
        <v>100</v>
      </c>
    </row>
    <row r="7" spans="1:12" ht="15.6" x14ac:dyDescent="0.3">
      <c r="A7" s="5" t="s">
        <v>45</v>
      </c>
      <c r="B7" s="6">
        <v>64884</v>
      </c>
      <c r="C7" s="188">
        <v>64884</v>
      </c>
      <c r="D7" s="196">
        <f t="shared" si="0"/>
        <v>100</v>
      </c>
    </row>
    <row r="8" spans="1:12" ht="15.6" x14ac:dyDescent="0.3">
      <c r="A8" s="5" t="s">
        <v>41</v>
      </c>
      <c r="B8" s="6">
        <v>38884</v>
      </c>
      <c r="C8" s="188">
        <v>38884</v>
      </c>
      <c r="D8" s="196">
        <f t="shared" si="0"/>
        <v>100</v>
      </c>
    </row>
    <row r="9" spans="1:12" ht="15.6" x14ac:dyDescent="0.3">
      <c r="A9" s="5" t="s">
        <v>68</v>
      </c>
      <c r="B9" s="6">
        <v>116090</v>
      </c>
      <c r="C9" s="188">
        <v>116090</v>
      </c>
      <c r="D9" s="196">
        <f t="shared" si="0"/>
        <v>100</v>
      </c>
    </row>
    <row r="10" spans="1:12" ht="15.6" x14ac:dyDescent="0.3">
      <c r="A10" s="5" t="s">
        <v>47</v>
      </c>
      <c r="B10" s="6">
        <v>164784</v>
      </c>
      <c r="C10" s="188">
        <v>164784</v>
      </c>
      <c r="D10" s="196">
        <f t="shared" si="0"/>
        <v>100</v>
      </c>
    </row>
    <row r="11" spans="1:12" ht="15.6" x14ac:dyDescent="0.3">
      <c r="A11" s="5" t="s">
        <v>69</v>
      </c>
      <c r="B11" s="6">
        <v>95514</v>
      </c>
      <c r="C11" s="188">
        <v>95514</v>
      </c>
      <c r="D11" s="196">
        <f t="shared" si="0"/>
        <v>100</v>
      </c>
    </row>
    <row r="12" spans="1:12" ht="15.6" x14ac:dyDescent="0.3">
      <c r="A12" s="5" t="s">
        <v>49</v>
      </c>
      <c r="B12" s="7">
        <v>62330</v>
      </c>
      <c r="C12" s="193">
        <v>62330</v>
      </c>
      <c r="D12" s="196">
        <f t="shared" si="0"/>
        <v>100</v>
      </c>
    </row>
    <row r="13" spans="1:12" ht="15.6" x14ac:dyDescent="0.3">
      <c r="A13" s="5" t="s">
        <v>70</v>
      </c>
      <c r="B13" s="6">
        <v>90185</v>
      </c>
      <c r="C13" s="188">
        <v>90185</v>
      </c>
      <c r="D13" s="196">
        <f t="shared" si="0"/>
        <v>100</v>
      </c>
    </row>
    <row r="14" spans="1:12" ht="15" customHeight="1" x14ac:dyDescent="0.3">
      <c r="A14" s="5" t="s">
        <v>71</v>
      </c>
      <c r="B14" s="6">
        <v>235834</v>
      </c>
      <c r="C14" s="188">
        <v>235834</v>
      </c>
      <c r="D14" s="196">
        <f t="shared" si="0"/>
        <v>100</v>
      </c>
    </row>
    <row r="15" spans="1:12" ht="15.6" x14ac:dyDescent="0.3">
      <c r="A15" s="5" t="s">
        <v>29</v>
      </c>
      <c r="B15" s="6">
        <v>37665</v>
      </c>
      <c r="C15" s="188">
        <v>37665</v>
      </c>
      <c r="D15" s="196">
        <f t="shared" si="0"/>
        <v>100</v>
      </c>
    </row>
    <row r="16" spans="1:12" ht="15.6" x14ac:dyDescent="0.3">
      <c r="A16" s="5" t="s">
        <v>5</v>
      </c>
      <c r="B16" s="6">
        <v>183876</v>
      </c>
      <c r="C16" s="188">
        <v>183876</v>
      </c>
      <c r="D16" s="196">
        <f t="shared" si="0"/>
        <v>100</v>
      </c>
    </row>
    <row r="17" spans="1:4" ht="15.6" x14ac:dyDescent="0.3">
      <c r="A17" s="5" t="s">
        <v>40</v>
      </c>
      <c r="B17" s="6">
        <v>51015</v>
      </c>
      <c r="C17" s="188">
        <v>51015</v>
      </c>
      <c r="D17" s="196">
        <f t="shared" si="0"/>
        <v>100</v>
      </c>
    </row>
    <row r="18" spans="1:4" ht="15.6" x14ac:dyDescent="0.3">
      <c r="A18" s="5" t="s">
        <v>72</v>
      </c>
      <c r="B18" s="6">
        <v>137068</v>
      </c>
      <c r="C18" s="188">
        <v>137068</v>
      </c>
      <c r="D18" s="196">
        <f t="shared" si="0"/>
        <v>100</v>
      </c>
    </row>
    <row r="19" spans="1:4" ht="15.6" x14ac:dyDescent="0.3">
      <c r="A19" s="5" t="s">
        <v>33</v>
      </c>
      <c r="B19" s="6">
        <v>73222</v>
      </c>
      <c r="C19" s="188">
        <v>73222</v>
      </c>
      <c r="D19" s="196">
        <f t="shared" si="0"/>
        <v>100</v>
      </c>
    </row>
    <row r="20" spans="1:4" ht="15.6" x14ac:dyDescent="0.3">
      <c r="A20" s="5" t="s">
        <v>34</v>
      </c>
      <c r="B20" s="6">
        <v>162845</v>
      </c>
      <c r="C20" s="188">
        <v>162845</v>
      </c>
      <c r="D20" s="196">
        <f t="shared" si="0"/>
        <v>100</v>
      </c>
    </row>
    <row r="21" spans="1:4" ht="15.6" x14ac:dyDescent="0.3">
      <c r="A21" s="5" t="s">
        <v>35</v>
      </c>
      <c r="B21" s="6">
        <v>51916</v>
      </c>
      <c r="C21" s="188">
        <v>51916</v>
      </c>
      <c r="D21" s="196">
        <f t="shared" si="0"/>
        <v>100</v>
      </c>
    </row>
    <row r="22" spans="1:4" ht="15.6" x14ac:dyDescent="0.3">
      <c r="A22" s="5" t="s">
        <v>73</v>
      </c>
      <c r="B22" s="6">
        <v>88002</v>
      </c>
      <c r="C22" s="188">
        <v>88002</v>
      </c>
      <c r="D22" s="196">
        <f t="shared" si="0"/>
        <v>100</v>
      </c>
    </row>
    <row r="23" spans="1:4" ht="15.6" x14ac:dyDescent="0.3">
      <c r="A23" s="5" t="s">
        <v>74</v>
      </c>
      <c r="B23" s="6">
        <v>60476</v>
      </c>
      <c r="C23" s="188">
        <v>60476</v>
      </c>
      <c r="D23" s="196">
        <f t="shared" si="0"/>
        <v>100</v>
      </c>
    </row>
    <row r="24" spans="1:4" ht="15.6" x14ac:dyDescent="0.3">
      <c r="A24" s="5" t="s">
        <v>75</v>
      </c>
      <c r="B24" s="6">
        <v>114977</v>
      </c>
      <c r="C24" s="188">
        <v>114977</v>
      </c>
      <c r="D24" s="196">
        <f t="shared" si="0"/>
        <v>100</v>
      </c>
    </row>
    <row r="25" spans="1:4" ht="15.6" x14ac:dyDescent="0.3">
      <c r="A25" s="5" t="s">
        <v>36</v>
      </c>
      <c r="B25" s="6">
        <v>160133</v>
      </c>
      <c r="C25" s="188">
        <v>160133</v>
      </c>
      <c r="D25" s="196">
        <f t="shared" si="0"/>
        <v>100</v>
      </c>
    </row>
    <row r="26" spans="1:4" ht="15.6" x14ac:dyDescent="0.3">
      <c r="A26" s="5" t="s">
        <v>64</v>
      </c>
      <c r="B26" s="6">
        <v>143404</v>
      </c>
      <c r="C26" s="188">
        <v>143404</v>
      </c>
      <c r="D26" s="196">
        <f t="shared" si="0"/>
        <v>100</v>
      </c>
    </row>
    <row r="27" spans="1:4" ht="15.6" x14ac:dyDescent="0.3">
      <c r="A27" s="5" t="s">
        <v>37</v>
      </c>
      <c r="B27" s="6">
        <v>202185</v>
      </c>
      <c r="C27" s="188">
        <v>202185</v>
      </c>
      <c r="D27" s="196">
        <f t="shared" si="0"/>
        <v>100</v>
      </c>
    </row>
    <row r="28" spans="1:4" ht="15.6" x14ac:dyDescent="0.3">
      <c r="A28" s="5" t="s">
        <v>76</v>
      </c>
      <c r="B28" s="6">
        <v>33597</v>
      </c>
      <c r="C28" s="188">
        <v>33597</v>
      </c>
      <c r="D28" s="196">
        <f t="shared" si="0"/>
        <v>100</v>
      </c>
    </row>
    <row r="29" spans="1:4" ht="15.6" x14ac:dyDescent="0.3">
      <c r="A29" s="5" t="s">
        <v>23</v>
      </c>
      <c r="B29" s="6">
        <v>125371</v>
      </c>
      <c r="C29" s="188">
        <v>125371</v>
      </c>
      <c r="D29" s="196">
        <f t="shared" si="0"/>
        <v>100</v>
      </c>
    </row>
    <row r="30" spans="1:4" ht="15.6" x14ac:dyDescent="0.3">
      <c r="A30" s="5" t="s">
        <v>15</v>
      </c>
      <c r="B30" s="6">
        <v>197025</v>
      </c>
      <c r="C30" s="188">
        <v>197025</v>
      </c>
      <c r="D30" s="196">
        <f t="shared" si="0"/>
        <v>100</v>
      </c>
    </row>
    <row r="31" spans="1:4" ht="15.6" x14ac:dyDescent="0.3">
      <c r="A31" s="5" t="s">
        <v>77</v>
      </c>
      <c r="B31" s="6">
        <v>90089</v>
      </c>
      <c r="C31" s="188">
        <v>90089</v>
      </c>
      <c r="D31" s="196">
        <f t="shared" si="0"/>
        <v>100</v>
      </c>
    </row>
    <row r="32" spans="1:4" ht="15.6" x14ac:dyDescent="0.3">
      <c r="A32" s="5" t="s">
        <v>78</v>
      </c>
      <c r="B32" s="6">
        <v>128729</v>
      </c>
      <c r="C32" s="188">
        <v>128729</v>
      </c>
      <c r="D32" s="196">
        <f t="shared" si="0"/>
        <v>100</v>
      </c>
    </row>
    <row r="33" spans="1:4" ht="15.6" x14ac:dyDescent="0.3">
      <c r="A33" s="5" t="s">
        <v>38</v>
      </c>
      <c r="B33" s="6">
        <v>96764</v>
      </c>
      <c r="C33" s="188">
        <v>96764</v>
      </c>
      <c r="D33" s="196">
        <f t="shared" si="0"/>
        <v>100</v>
      </c>
    </row>
    <row r="34" spans="1:4" ht="15.6" x14ac:dyDescent="0.3">
      <c r="A34" s="5" t="s">
        <v>39</v>
      </c>
      <c r="B34" s="6">
        <v>263074</v>
      </c>
      <c r="C34" s="188">
        <v>263074</v>
      </c>
      <c r="D34" s="196">
        <f t="shared" si="0"/>
        <v>100</v>
      </c>
    </row>
    <row r="35" spans="1:4" ht="19.5" customHeight="1" x14ac:dyDescent="0.3">
      <c r="A35" s="14" t="s">
        <v>32</v>
      </c>
      <c r="B35" s="15">
        <f>SUM(B4:B34)</f>
        <v>4842873</v>
      </c>
      <c r="C35" s="138">
        <f>SUM(C4:C34)</f>
        <v>4842873</v>
      </c>
      <c r="D35" s="197">
        <f t="shared" si="0"/>
        <v>100</v>
      </c>
    </row>
  </sheetData>
  <mergeCells count="1">
    <mergeCell ref="A1:D1"/>
  </mergeCells>
  <pageMargins left="0.39370078740157483" right="0.39370078740157483" top="0.28999999999999998" bottom="0.28000000000000003" header="0.17" footer="0.17"/>
  <pageSetup paperSize="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L12"/>
  <sheetViews>
    <sheetView view="pageBreakPreview" zoomScaleNormal="100" zoomScaleSheetLayoutView="100" workbookViewId="0">
      <selection activeCell="A14" sqref="A14:XFD19"/>
    </sheetView>
  </sheetViews>
  <sheetFormatPr defaultColWidth="9.109375" defaultRowHeight="15" x14ac:dyDescent="0.3"/>
  <cols>
    <col min="1" max="1" width="45.5546875" style="2" customWidth="1"/>
    <col min="2" max="2" width="17.6640625" style="2" customWidth="1"/>
    <col min="3" max="3" width="17.33203125" style="2" customWidth="1"/>
    <col min="4" max="4" width="14.554687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3.33203125" style="2" customWidth="1"/>
    <col min="14" max="16384" width="9.109375" style="2"/>
  </cols>
  <sheetData>
    <row r="1" spans="1:12" ht="117.6" customHeight="1" x14ac:dyDescent="0.3">
      <c r="A1" s="208" t="s">
        <v>124</v>
      </c>
      <c r="B1" s="208"/>
      <c r="C1" s="208"/>
      <c r="D1" s="208"/>
      <c r="E1" s="43"/>
      <c r="F1" s="43"/>
      <c r="G1" s="43"/>
      <c r="H1" s="43"/>
      <c r="I1" s="43"/>
      <c r="J1" s="43"/>
      <c r="K1" s="43"/>
      <c r="L1" s="43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8.7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5" t="s">
        <v>70</v>
      </c>
      <c r="B4" s="30">
        <v>1587676</v>
      </c>
      <c r="C4" s="65">
        <v>1587676</v>
      </c>
      <c r="D4" s="104">
        <f>C4/B4*100</f>
        <v>100</v>
      </c>
    </row>
    <row r="5" spans="1:12" ht="15.6" x14ac:dyDescent="0.3">
      <c r="A5" s="5" t="s">
        <v>40</v>
      </c>
      <c r="B5" s="30">
        <v>2914627</v>
      </c>
      <c r="C5" s="65">
        <v>2914627</v>
      </c>
      <c r="D5" s="104">
        <f t="shared" ref="D5:D12" si="0">C5/B5*100</f>
        <v>100</v>
      </c>
    </row>
    <row r="6" spans="1:12" ht="15.6" x14ac:dyDescent="0.3">
      <c r="A6" s="5" t="s">
        <v>72</v>
      </c>
      <c r="B6" s="30">
        <v>1058650</v>
      </c>
      <c r="C6" s="65">
        <v>1058650</v>
      </c>
      <c r="D6" s="104">
        <f t="shared" si="0"/>
        <v>100</v>
      </c>
    </row>
    <row r="7" spans="1:12" ht="15.6" x14ac:dyDescent="0.3">
      <c r="A7" s="5" t="s">
        <v>34</v>
      </c>
      <c r="B7" s="30">
        <v>2841564</v>
      </c>
      <c r="C7" s="65">
        <v>2841564</v>
      </c>
      <c r="D7" s="104">
        <f t="shared" si="0"/>
        <v>100</v>
      </c>
    </row>
    <row r="8" spans="1:12" ht="15.6" x14ac:dyDescent="0.3">
      <c r="A8" s="5" t="s">
        <v>75</v>
      </c>
      <c r="B8" s="30">
        <v>4000000</v>
      </c>
      <c r="C8" s="65">
        <v>4000000</v>
      </c>
      <c r="D8" s="104">
        <f t="shared" si="0"/>
        <v>100</v>
      </c>
    </row>
    <row r="9" spans="1:12" ht="15.6" x14ac:dyDescent="0.3">
      <c r="A9" s="5" t="s">
        <v>64</v>
      </c>
      <c r="B9" s="30">
        <v>5282190</v>
      </c>
      <c r="C9" s="65">
        <v>5282190</v>
      </c>
      <c r="D9" s="104">
        <f t="shared" si="0"/>
        <v>100</v>
      </c>
    </row>
    <row r="10" spans="1:12" ht="15.6" x14ac:dyDescent="0.3">
      <c r="A10" s="5" t="s">
        <v>76</v>
      </c>
      <c r="B10" s="30">
        <v>1000000</v>
      </c>
      <c r="C10" s="65">
        <v>1000000</v>
      </c>
      <c r="D10" s="104">
        <f t="shared" si="0"/>
        <v>100</v>
      </c>
    </row>
    <row r="11" spans="1:12" ht="15.6" x14ac:dyDescent="0.3">
      <c r="A11" s="5" t="s">
        <v>23</v>
      </c>
      <c r="B11" s="30">
        <v>3035613</v>
      </c>
      <c r="C11" s="65">
        <v>3035613</v>
      </c>
      <c r="D11" s="104">
        <f t="shared" si="0"/>
        <v>100</v>
      </c>
    </row>
    <row r="12" spans="1:12" ht="20.399999999999999" customHeight="1" x14ac:dyDescent="0.3">
      <c r="A12" s="8" t="s">
        <v>32</v>
      </c>
      <c r="B12" s="9">
        <f>SUM(B4:B11)</f>
        <v>21720320</v>
      </c>
      <c r="C12" s="192">
        <f>SUM(C4:C11)</f>
        <v>21720320</v>
      </c>
      <c r="D12" s="133">
        <f t="shared" si="0"/>
        <v>100</v>
      </c>
    </row>
  </sheetData>
  <mergeCells count="1">
    <mergeCell ref="A1:D1"/>
  </mergeCells>
  <pageMargins left="0.39370078740157483" right="0.39370078740157483" top="0.5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1:M41"/>
  <sheetViews>
    <sheetView view="pageBreakPreview" topLeftCell="A10" zoomScaleNormal="100" zoomScaleSheetLayoutView="100" workbookViewId="0">
      <selection activeCell="A40" sqref="A40:E40"/>
    </sheetView>
  </sheetViews>
  <sheetFormatPr defaultColWidth="9.109375" defaultRowHeight="15" x14ac:dyDescent="0.3"/>
  <cols>
    <col min="1" max="1" width="39.21875" style="2" customWidth="1"/>
    <col min="2" max="2" width="17.109375" style="2" customWidth="1"/>
    <col min="3" max="3" width="16.77734375" style="2" customWidth="1"/>
    <col min="4" max="4" width="18.109375" style="2" customWidth="1"/>
    <col min="5" max="5" width="13.44140625" style="2" customWidth="1"/>
    <col min="6" max="6" width="9.88671875" style="2" customWidth="1"/>
    <col min="7" max="8" width="8.88671875" style="2" customWidth="1"/>
    <col min="9" max="9" width="19.33203125" style="2" customWidth="1"/>
    <col min="10" max="10" width="8.88671875" style="2" customWidth="1"/>
    <col min="11" max="13" width="16.44140625" style="2" customWidth="1"/>
    <col min="14" max="14" width="32.109375" style="2" customWidth="1"/>
    <col min="15" max="16384" width="9.109375" style="2"/>
  </cols>
  <sheetData>
    <row r="1" spans="1:13" ht="71.400000000000006" customHeight="1" x14ac:dyDescent="0.3">
      <c r="A1" s="206" t="s">
        <v>105</v>
      </c>
      <c r="B1" s="206"/>
      <c r="C1" s="206"/>
      <c r="D1" s="206"/>
      <c r="E1" s="206"/>
      <c r="F1" s="43"/>
      <c r="G1" s="43"/>
      <c r="H1" s="43"/>
      <c r="I1" s="43"/>
      <c r="J1" s="43"/>
      <c r="K1" s="50"/>
      <c r="L1" s="50"/>
      <c r="M1" s="50"/>
    </row>
    <row r="2" spans="1:13" ht="20.25" customHeight="1" x14ac:dyDescent="0.3">
      <c r="A2" s="1"/>
      <c r="B2" s="1"/>
      <c r="C2" s="139"/>
      <c r="D2" s="3"/>
      <c r="E2" s="3" t="s">
        <v>0</v>
      </c>
      <c r="F2" s="44"/>
      <c r="G2" s="44"/>
      <c r="H2" s="44"/>
      <c r="I2" s="44"/>
      <c r="J2" s="45"/>
      <c r="K2" s="46"/>
      <c r="L2" s="46"/>
      <c r="M2" s="46"/>
    </row>
    <row r="3" spans="1:13" ht="100.2" customHeight="1" x14ac:dyDescent="0.3">
      <c r="A3" s="140" t="s">
        <v>2</v>
      </c>
      <c r="B3" s="155" t="s">
        <v>106</v>
      </c>
      <c r="C3" s="155" t="s">
        <v>107</v>
      </c>
      <c r="D3" s="155" t="s">
        <v>102</v>
      </c>
      <c r="E3" s="195" t="s">
        <v>115</v>
      </c>
      <c r="K3" s="10"/>
      <c r="L3" s="10"/>
      <c r="M3" s="10"/>
    </row>
    <row r="4" spans="1:13" ht="15.6" x14ac:dyDescent="0.3">
      <c r="A4" s="5" t="s">
        <v>3</v>
      </c>
      <c r="B4" s="39">
        <v>268365600</v>
      </c>
      <c r="C4" s="166">
        <v>451560964.04000002</v>
      </c>
      <c r="D4" s="166">
        <v>451560964.04000002</v>
      </c>
      <c r="E4" s="169">
        <f>D4/C4*100</f>
        <v>100</v>
      </c>
      <c r="K4" s="4"/>
      <c r="L4" s="4"/>
      <c r="M4" s="4"/>
    </row>
    <row r="5" spans="1:13" ht="15.6" x14ac:dyDescent="0.3">
      <c r="A5" s="5" t="s">
        <v>4</v>
      </c>
      <c r="B5" s="39">
        <v>44112975.689999998</v>
      </c>
      <c r="C5" s="166">
        <v>71216637.299999997</v>
      </c>
      <c r="D5" s="166">
        <v>71216637.299999997</v>
      </c>
      <c r="E5" s="169">
        <f t="shared" ref="E5:E36" si="0">D5/C5*100</f>
        <v>100</v>
      </c>
    </row>
    <row r="6" spans="1:13" ht="15.6" x14ac:dyDescent="0.3">
      <c r="A6" s="5" t="s">
        <v>28</v>
      </c>
      <c r="B6" s="39">
        <v>24885640</v>
      </c>
      <c r="C6" s="166">
        <v>30847783.359999999</v>
      </c>
      <c r="D6" s="166">
        <v>30847783.359999999</v>
      </c>
      <c r="E6" s="169">
        <f t="shared" si="0"/>
        <v>100</v>
      </c>
    </row>
    <row r="7" spans="1:13" ht="15.6" x14ac:dyDescent="0.3">
      <c r="A7" s="5" t="s">
        <v>45</v>
      </c>
      <c r="B7" s="39">
        <v>8499040</v>
      </c>
      <c r="C7" s="166">
        <v>8499040</v>
      </c>
      <c r="D7" s="166">
        <v>8499040</v>
      </c>
      <c r="E7" s="169">
        <f t="shared" si="0"/>
        <v>100</v>
      </c>
    </row>
    <row r="8" spans="1:13" ht="15" customHeight="1" x14ac:dyDescent="0.3">
      <c r="A8" s="5" t="s">
        <v>41</v>
      </c>
      <c r="B8" s="39">
        <v>3225180</v>
      </c>
      <c r="C8" s="166">
        <v>9962080</v>
      </c>
      <c r="D8" s="166">
        <v>9962080</v>
      </c>
      <c r="E8" s="169">
        <f t="shared" si="0"/>
        <v>100</v>
      </c>
    </row>
    <row r="9" spans="1:13" ht="15" customHeight="1" x14ac:dyDescent="0.3">
      <c r="A9" s="5" t="s">
        <v>68</v>
      </c>
      <c r="B9" s="39">
        <v>7783240</v>
      </c>
      <c r="C9" s="166">
        <v>9979940</v>
      </c>
      <c r="D9" s="166">
        <v>9979940</v>
      </c>
      <c r="E9" s="169">
        <f t="shared" si="0"/>
        <v>100</v>
      </c>
    </row>
    <row r="10" spans="1:13" ht="15" customHeight="1" x14ac:dyDescent="0.3">
      <c r="A10" s="5" t="s">
        <v>47</v>
      </c>
      <c r="B10" s="39">
        <v>20192336.039999999</v>
      </c>
      <c r="C10" s="166">
        <v>20192336.039999999</v>
      </c>
      <c r="D10" s="166">
        <v>20192336.039999999</v>
      </c>
      <c r="E10" s="169">
        <f t="shared" si="0"/>
        <v>100</v>
      </c>
    </row>
    <row r="11" spans="1:13" ht="15" customHeight="1" x14ac:dyDescent="0.3">
      <c r="A11" s="5" t="s">
        <v>69</v>
      </c>
      <c r="B11" s="39">
        <v>8916220</v>
      </c>
      <c r="C11" s="166">
        <v>8916220</v>
      </c>
      <c r="D11" s="166">
        <v>8916220</v>
      </c>
      <c r="E11" s="169">
        <f t="shared" si="0"/>
        <v>100</v>
      </c>
    </row>
    <row r="12" spans="1:13" ht="15" customHeight="1" x14ac:dyDescent="0.3">
      <c r="A12" s="5" t="s">
        <v>49</v>
      </c>
      <c r="B12" s="71">
        <v>4752840</v>
      </c>
      <c r="C12" s="168">
        <v>8679640</v>
      </c>
      <c r="D12" s="166">
        <v>8679640</v>
      </c>
      <c r="E12" s="169">
        <f t="shared" si="0"/>
        <v>100</v>
      </c>
    </row>
    <row r="13" spans="1:13" ht="15" customHeight="1" x14ac:dyDescent="0.3">
      <c r="A13" s="5" t="s">
        <v>70</v>
      </c>
      <c r="B13" s="39">
        <v>5135080</v>
      </c>
      <c r="C13" s="166">
        <v>5135080</v>
      </c>
      <c r="D13" s="166">
        <v>5135080</v>
      </c>
      <c r="E13" s="169">
        <f t="shared" si="0"/>
        <v>100</v>
      </c>
    </row>
    <row r="14" spans="1:13" ht="15" customHeight="1" x14ac:dyDescent="0.3">
      <c r="A14" s="5" t="s">
        <v>71</v>
      </c>
      <c r="B14" s="39">
        <v>16264620</v>
      </c>
      <c r="C14" s="166">
        <v>19893921.870000001</v>
      </c>
      <c r="D14" s="166">
        <v>19893921.870000001</v>
      </c>
      <c r="E14" s="169">
        <f t="shared" si="0"/>
        <v>100</v>
      </c>
    </row>
    <row r="15" spans="1:13" ht="15" customHeight="1" x14ac:dyDescent="0.3">
      <c r="A15" s="5" t="s">
        <v>29</v>
      </c>
      <c r="B15" s="39">
        <v>4091220</v>
      </c>
      <c r="C15" s="166">
        <v>6650320</v>
      </c>
      <c r="D15" s="166">
        <v>6650320</v>
      </c>
      <c r="E15" s="169">
        <f t="shared" si="0"/>
        <v>100</v>
      </c>
    </row>
    <row r="16" spans="1:13" ht="15" customHeight="1" x14ac:dyDescent="0.3">
      <c r="A16" s="5" t="s">
        <v>5</v>
      </c>
      <c r="B16" s="39">
        <v>11446100</v>
      </c>
      <c r="C16" s="166">
        <v>13645536.279999999</v>
      </c>
      <c r="D16" s="166">
        <v>13645536.279999999</v>
      </c>
      <c r="E16" s="169">
        <f t="shared" si="0"/>
        <v>100</v>
      </c>
    </row>
    <row r="17" spans="1:5" ht="15" customHeight="1" x14ac:dyDescent="0.3">
      <c r="A17" s="5" t="s">
        <v>40</v>
      </c>
      <c r="B17" s="39">
        <v>4768297.71</v>
      </c>
      <c r="C17" s="166">
        <v>14860797.710000001</v>
      </c>
      <c r="D17" s="166">
        <v>14860797.710000001</v>
      </c>
      <c r="E17" s="169">
        <f t="shared" si="0"/>
        <v>100</v>
      </c>
    </row>
    <row r="18" spans="1:5" ht="15" customHeight="1" x14ac:dyDescent="0.3">
      <c r="A18" s="5" t="s">
        <v>72</v>
      </c>
      <c r="B18" s="39">
        <v>10840580</v>
      </c>
      <c r="C18" s="166">
        <v>10840580</v>
      </c>
      <c r="D18" s="166">
        <v>10840580</v>
      </c>
      <c r="E18" s="169">
        <f t="shared" si="0"/>
        <v>100</v>
      </c>
    </row>
    <row r="19" spans="1:5" ht="15" customHeight="1" x14ac:dyDescent="0.3">
      <c r="A19" s="5" t="s">
        <v>33</v>
      </c>
      <c r="B19" s="39">
        <v>5081640</v>
      </c>
      <c r="C19" s="166">
        <v>5081640</v>
      </c>
      <c r="D19" s="166">
        <v>5081640</v>
      </c>
      <c r="E19" s="169">
        <f t="shared" si="0"/>
        <v>100</v>
      </c>
    </row>
    <row r="20" spans="1:5" ht="15" customHeight="1" x14ac:dyDescent="0.3">
      <c r="A20" s="5" t="s">
        <v>34</v>
      </c>
      <c r="B20" s="39">
        <v>73411847.219999999</v>
      </c>
      <c r="C20" s="166">
        <v>110182865.79000001</v>
      </c>
      <c r="D20" s="166">
        <v>110182865.79000001</v>
      </c>
      <c r="E20" s="169">
        <f t="shared" si="0"/>
        <v>100</v>
      </c>
    </row>
    <row r="21" spans="1:5" ht="15" customHeight="1" x14ac:dyDescent="0.3">
      <c r="A21" s="5" t="s">
        <v>35</v>
      </c>
      <c r="B21" s="39">
        <v>2673500</v>
      </c>
      <c r="C21" s="166">
        <v>2744964.81</v>
      </c>
      <c r="D21" s="166">
        <v>2744964.81</v>
      </c>
      <c r="E21" s="169">
        <f t="shared" si="0"/>
        <v>100</v>
      </c>
    </row>
    <row r="22" spans="1:5" ht="15" customHeight="1" x14ac:dyDescent="0.3">
      <c r="A22" s="5" t="s">
        <v>73</v>
      </c>
      <c r="B22" s="6">
        <v>7111340</v>
      </c>
      <c r="C22" s="165">
        <v>7111340</v>
      </c>
      <c r="D22" s="165">
        <v>7111340</v>
      </c>
      <c r="E22" s="169">
        <f t="shared" si="0"/>
        <v>100</v>
      </c>
    </row>
    <row r="23" spans="1:5" ht="15" customHeight="1" x14ac:dyDescent="0.3">
      <c r="A23" s="5" t="s">
        <v>74</v>
      </c>
      <c r="B23" s="6">
        <v>4182000</v>
      </c>
      <c r="C23" s="165">
        <v>6761600</v>
      </c>
      <c r="D23" s="165">
        <v>6761600</v>
      </c>
      <c r="E23" s="169">
        <f t="shared" si="0"/>
        <v>100</v>
      </c>
    </row>
    <row r="24" spans="1:5" ht="15" customHeight="1" x14ac:dyDescent="0.3">
      <c r="A24" s="5" t="s">
        <v>75</v>
      </c>
      <c r="B24" s="6">
        <v>29301230.800000001</v>
      </c>
      <c r="C24" s="165">
        <v>32801230.800000001</v>
      </c>
      <c r="D24" s="165">
        <v>32801230.800000001</v>
      </c>
      <c r="E24" s="169">
        <f t="shared" si="0"/>
        <v>100</v>
      </c>
    </row>
    <row r="25" spans="1:5" ht="15" customHeight="1" x14ac:dyDescent="0.3">
      <c r="A25" s="5" t="s">
        <v>36</v>
      </c>
      <c r="B25" s="6">
        <v>8565380</v>
      </c>
      <c r="C25" s="165">
        <v>8565380</v>
      </c>
      <c r="D25" s="165">
        <v>8565380</v>
      </c>
      <c r="E25" s="169">
        <f t="shared" si="0"/>
        <v>100</v>
      </c>
    </row>
    <row r="26" spans="1:5" ht="15" customHeight="1" x14ac:dyDescent="0.3">
      <c r="A26" s="5" t="s">
        <v>64</v>
      </c>
      <c r="B26" s="6">
        <v>30976745.719999999</v>
      </c>
      <c r="C26" s="165">
        <v>35098745.719999999</v>
      </c>
      <c r="D26" s="165">
        <v>35098745.719999999</v>
      </c>
      <c r="E26" s="169">
        <f t="shared" si="0"/>
        <v>100</v>
      </c>
    </row>
    <row r="27" spans="1:5" ht="15" customHeight="1" x14ac:dyDescent="0.3">
      <c r="A27" s="5" t="s">
        <v>37</v>
      </c>
      <c r="B27" s="6">
        <v>17298380</v>
      </c>
      <c r="C27" s="165">
        <v>21204579.699999999</v>
      </c>
      <c r="D27" s="165">
        <v>21204579.699999999</v>
      </c>
      <c r="E27" s="169">
        <f t="shared" si="0"/>
        <v>100</v>
      </c>
    </row>
    <row r="28" spans="1:5" ht="15" customHeight="1" x14ac:dyDescent="0.3">
      <c r="A28" s="5" t="s">
        <v>76</v>
      </c>
      <c r="B28" s="6">
        <v>15681980</v>
      </c>
      <c r="C28" s="165">
        <v>24031980</v>
      </c>
      <c r="D28" s="165">
        <v>24031980</v>
      </c>
      <c r="E28" s="169">
        <f t="shared" si="0"/>
        <v>100</v>
      </c>
    </row>
    <row r="29" spans="1:5" ht="15" customHeight="1" x14ac:dyDescent="0.3">
      <c r="A29" s="5" t="s">
        <v>23</v>
      </c>
      <c r="B29" s="6">
        <v>12348953</v>
      </c>
      <c r="C29" s="165">
        <v>19094331.079999998</v>
      </c>
      <c r="D29" s="165">
        <v>19094331.079999998</v>
      </c>
      <c r="E29" s="169">
        <f t="shared" si="0"/>
        <v>100</v>
      </c>
    </row>
    <row r="30" spans="1:5" ht="15" customHeight="1" x14ac:dyDescent="0.3">
      <c r="A30" s="5" t="s">
        <v>15</v>
      </c>
      <c r="B30" s="6">
        <v>32894416.570000004</v>
      </c>
      <c r="C30" s="165">
        <v>47028914.549999997</v>
      </c>
      <c r="D30" s="165">
        <v>47028914.549999997</v>
      </c>
      <c r="E30" s="169">
        <f t="shared" si="0"/>
        <v>100</v>
      </c>
    </row>
    <row r="31" spans="1:5" ht="15" customHeight="1" x14ac:dyDescent="0.3">
      <c r="A31" s="5" t="s">
        <v>77</v>
      </c>
      <c r="B31" s="6">
        <v>41081106.630000003</v>
      </c>
      <c r="C31" s="165">
        <v>98231114.760000005</v>
      </c>
      <c r="D31" s="165">
        <v>98231114.760000005</v>
      </c>
      <c r="E31" s="169">
        <f t="shared" si="0"/>
        <v>100</v>
      </c>
    </row>
    <row r="32" spans="1:5" ht="15" customHeight="1" x14ac:dyDescent="0.3">
      <c r="A32" s="5" t="s">
        <v>78</v>
      </c>
      <c r="B32" s="6">
        <v>10266500</v>
      </c>
      <c r="C32" s="165">
        <v>10266500</v>
      </c>
      <c r="D32" s="165">
        <v>10266500</v>
      </c>
      <c r="E32" s="169">
        <f t="shared" si="0"/>
        <v>100</v>
      </c>
    </row>
    <row r="33" spans="1:5" ht="15" customHeight="1" x14ac:dyDescent="0.3">
      <c r="A33" s="5" t="s">
        <v>38</v>
      </c>
      <c r="B33" s="6">
        <v>27636774.82</v>
      </c>
      <c r="C33" s="165">
        <v>58294311.280000001</v>
      </c>
      <c r="D33" s="165">
        <v>58294311.280000001</v>
      </c>
      <c r="E33" s="169">
        <f t="shared" si="0"/>
        <v>100</v>
      </c>
    </row>
    <row r="34" spans="1:5" ht="15" customHeight="1" x14ac:dyDescent="0.3">
      <c r="A34" s="5" t="s">
        <v>39</v>
      </c>
      <c r="B34" s="6">
        <v>19632630</v>
      </c>
      <c r="C34" s="165">
        <v>40231358.399999999</v>
      </c>
      <c r="D34" s="165">
        <v>40231358.399999999</v>
      </c>
      <c r="E34" s="169">
        <f t="shared" si="0"/>
        <v>100</v>
      </c>
    </row>
    <row r="35" spans="1:5" ht="15" customHeight="1" x14ac:dyDescent="0.3">
      <c r="A35" s="5" t="s">
        <v>6</v>
      </c>
      <c r="B35" s="6">
        <v>283732438.46999997</v>
      </c>
      <c r="C35" s="165">
        <v>0</v>
      </c>
      <c r="D35" s="165">
        <v>0</v>
      </c>
      <c r="E35" s="169"/>
    </row>
    <row r="36" spans="1:5" ht="19.5" customHeight="1" x14ac:dyDescent="0.3">
      <c r="A36" s="8" t="s">
        <v>32</v>
      </c>
      <c r="B36" s="9">
        <f t="shared" ref="B36:D36" si="1">SUM(B4:B35)</f>
        <v>1065155832.6700001</v>
      </c>
      <c r="C36" s="167">
        <f t="shared" si="1"/>
        <v>1217611733.49</v>
      </c>
      <c r="D36" s="167">
        <f t="shared" si="1"/>
        <v>1217611733.49</v>
      </c>
      <c r="E36" s="170">
        <f t="shared" si="0"/>
        <v>100</v>
      </c>
    </row>
    <row r="37" spans="1:5" x14ac:dyDescent="0.3">
      <c r="D37" s="4"/>
    </row>
    <row r="40" spans="1:5" ht="276" customHeight="1" x14ac:dyDescent="0.3">
      <c r="A40" s="205" t="s">
        <v>111</v>
      </c>
      <c r="B40" s="205"/>
      <c r="C40" s="205"/>
      <c r="D40" s="205"/>
      <c r="E40" s="205"/>
    </row>
    <row r="41" spans="1:5" ht="265.8" customHeight="1" x14ac:dyDescent="0.3">
      <c r="A41" s="205" t="s">
        <v>112</v>
      </c>
      <c r="B41" s="205"/>
      <c r="C41" s="205"/>
      <c r="D41" s="205"/>
      <c r="E41" s="205"/>
    </row>
  </sheetData>
  <mergeCells count="3">
    <mergeCell ref="A41:E41"/>
    <mergeCell ref="A40:E40"/>
    <mergeCell ref="A1:E1"/>
  </mergeCells>
  <pageMargins left="0.39370078740157483" right="0.39370078740157483" top="0.43307086614173229" bottom="0.55118110236220474" header="0.15748031496062992" footer="0.31496062992125984"/>
  <pageSetup paperSize="9" scale="90" fitToHeight="0" orientation="portrait" r:id="rId1"/>
  <headerFooter>
    <oddHeader>&amp;C&amp;P</oddHeader>
  </headerFooter>
  <rowBreaks count="1" manualBreakCount="1">
    <brk id="39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L5"/>
  <sheetViews>
    <sheetView view="pageBreakPreview" zoomScaleNormal="100" zoomScaleSheetLayoutView="100" workbookViewId="0">
      <selection activeCell="A7" sqref="A7:XFD12"/>
    </sheetView>
  </sheetViews>
  <sheetFormatPr defaultColWidth="9.109375" defaultRowHeight="15" x14ac:dyDescent="0.3"/>
  <cols>
    <col min="1" max="1" width="47.109375" style="2" customWidth="1"/>
    <col min="2" max="2" width="15.88671875" style="2" customWidth="1"/>
    <col min="3" max="3" width="16.88671875" style="2" customWidth="1"/>
    <col min="4" max="4" width="15.10937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5.44140625" style="2" customWidth="1"/>
    <col min="14" max="16384" width="9.109375" style="2"/>
  </cols>
  <sheetData>
    <row r="1" spans="1:12" ht="158.4" customHeight="1" x14ac:dyDescent="0.3">
      <c r="A1" s="208" t="s">
        <v>125</v>
      </c>
      <c r="B1" s="208"/>
      <c r="C1" s="208"/>
      <c r="D1" s="208"/>
      <c r="E1" s="43"/>
      <c r="F1" s="43"/>
      <c r="G1" s="43"/>
      <c r="H1" s="43"/>
      <c r="I1" s="43"/>
      <c r="J1" s="43"/>
      <c r="K1" s="43"/>
      <c r="L1" s="43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8.7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4"/>
      <c r="K3" s="10"/>
      <c r="L3" s="4"/>
    </row>
    <row r="4" spans="1:12" ht="15.6" x14ac:dyDescent="0.3">
      <c r="A4" s="5" t="s">
        <v>3</v>
      </c>
      <c r="B4" s="6">
        <v>7446262.6299999999</v>
      </c>
      <c r="C4" s="187">
        <v>7446262.6299999999</v>
      </c>
      <c r="D4" s="196">
        <f>C4/B4*100</f>
        <v>100</v>
      </c>
      <c r="J4" s="4"/>
      <c r="K4" s="4"/>
      <c r="L4" s="4"/>
    </row>
    <row r="5" spans="1:12" ht="19.5" customHeight="1" x14ac:dyDescent="0.3">
      <c r="A5" s="8" t="s">
        <v>32</v>
      </c>
      <c r="B5" s="9">
        <f>SUM(B4:B4)</f>
        <v>7446262.6299999999</v>
      </c>
      <c r="C5" s="47">
        <f>SUM(C4:C4)</f>
        <v>7446262.6299999999</v>
      </c>
      <c r="D5" s="197">
        <f>C5/B5*100</f>
        <v>100</v>
      </c>
    </row>
  </sheetData>
  <mergeCells count="1">
    <mergeCell ref="A1:D1"/>
  </mergeCells>
  <pageMargins left="0.39370078740157483" right="0.39370078740157483" top="0.63" bottom="0.74803149606299213" header="0.31496062992125984" footer="0.31496062992125984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theme="0" tint="-0.14999847407452621"/>
  </sheetPr>
  <dimension ref="A1:M28"/>
  <sheetViews>
    <sheetView view="pageBreakPreview" topLeftCell="A4" zoomScaleNormal="100" zoomScaleSheetLayoutView="100" workbookViewId="0">
      <selection activeCell="A27" sqref="A27:XFD27"/>
    </sheetView>
  </sheetViews>
  <sheetFormatPr defaultColWidth="9.109375" defaultRowHeight="15" x14ac:dyDescent="0.3"/>
  <cols>
    <col min="1" max="1" width="38.5546875" style="2" customWidth="1"/>
    <col min="2" max="2" width="17.33203125" style="2" customWidth="1"/>
    <col min="3" max="3" width="17.77734375" style="184" customWidth="1"/>
    <col min="4" max="4" width="18" style="2" customWidth="1"/>
    <col min="5" max="5" width="14.21875" style="2" customWidth="1"/>
    <col min="6" max="6" width="9.88671875" style="2" customWidth="1"/>
    <col min="7" max="8" width="8.88671875" style="2" customWidth="1"/>
    <col min="9" max="9" width="19.33203125" style="2" customWidth="1"/>
    <col min="10" max="10" width="8.88671875" style="2" customWidth="1"/>
    <col min="11" max="13" width="16.44140625" style="2" customWidth="1"/>
    <col min="14" max="14" width="28.88671875" style="2" customWidth="1"/>
    <col min="15" max="16384" width="9.109375" style="2"/>
  </cols>
  <sheetData>
    <row r="1" spans="1:13" ht="83.4" customHeight="1" x14ac:dyDescent="0.3">
      <c r="A1" s="209" t="s">
        <v>126</v>
      </c>
      <c r="B1" s="208"/>
      <c r="C1" s="208"/>
      <c r="D1" s="208"/>
      <c r="E1" s="208"/>
      <c r="F1" s="43"/>
      <c r="G1" s="43"/>
      <c r="H1" s="43"/>
      <c r="I1" s="43"/>
      <c r="J1" s="43"/>
      <c r="K1" s="43"/>
      <c r="L1" s="43"/>
      <c r="M1" s="43"/>
    </row>
    <row r="2" spans="1:13" ht="20.25" customHeight="1" x14ac:dyDescent="0.3">
      <c r="A2" s="1"/>
      <c r="B2" s="3"/>
      <c r="C2" s="185"/>
      <c r="D2" s="3"/>
      <c r="E2" s="3" t="s">
        <v>0</v>
      </c>
      <c r="F2" s="44"/>
      <c r="G2" s="44"/>
      <c r="H2" s="44"/>
      <c r="I2" s="44"/>
      <c r="J2" s="45"/>
      <c r="K2" s="46"/>
      <c r="L2" s="46"/>
      <c r="M2" s="46"/>
    </row>
    <row r="3" spans="1:13" ht="99.6" customHeight="1" x14ac:dyDescent="0.3">
      <c r="A3" s="146" t="s">
        <v>2</v>
      </c>
      <c r="B3" s="102" t="s">
        <v>106</v>
      </c>
      <c r="C3" s="102" t="s">
        <v>107</v>
      </c>
      <c r="D3" s="102" t="s">
        <v>102</v>
      </c>
      <c r="E3" s="195" t="s">
        <v>115</v>
      </c>
      <c r="K3" s="10"/>
      <c r="L3" s="10"/>
      <c r="M3" s="10"/>
    </row>
    <row r="4" spans="1:13" ht="15.6" x14ac:dyDescent="0.3">
      <c r="A4" s="90" t="s">
        <v>3</v>
      </c>
      <c r="B4" s="81">
        <v>102761276.61</v>
      </c>
      <c r="C4" s="81">
        <v>83540408.489999995</v>
      </c>
      <c r="D4" s="81">
        <v>83540408.489999995</v>
      </c>
      <c r="E4" s="196">
        <f>D4/C4*100</f>
        <v>100</v>
      </c>
      <c r="K4" s="4"/>
      <c r="L4" s="4"/>
      <c r="M4" s="4"/>
    </row>
    <row r="5" spans="1:13" ht="15.6" x14ac:dyDescent="0.3">
      <c r="A5" s="90" t="s">
        <v>4</v>
      </c>
      <c r="B5" s="81">
        <v>60749148.939999998</v>
      </c>
      <c r="C5" s="81">
        <v>60749148.939999998</v>
      </c>
      <c r="D5" s="81">
        <v>60749148.939999998</v>
      </c>
      <c r="E5" s="196">
        <f t="shared" ref="E5:E25" si="0">D5/C5*100</f>
        <v>100</v>
      </c>
    </row>
    <row r="6" spans="1:13" ht="15.6" x14ac:dyDescent="0.3">
      <c r="A6" s="90" t="s">
        <v>28</v>
      </c>
      <c r="B6" s="81">
        <v>18170531.920000002</v>
      </c>
      <c r="C6" s="81">
        <v>15230826.74</v>
      </c>
      <c r="D6" s="81">
        <v>15230826.74</v>
      </c>
      <c r="E6" s="196">
        <f t="shared" si="0"/>
        <v>100</v>
      </c>
    </row>
    <row r="7" spans="1:13" ht="15.6" x14ac:dyDescent="0.3">
      <c r="A7" s="90" t="s">
        <v>45</v>
      </c>
      <c r="B7" s="81">
        <f>27607872.34+0.01</f>
        <v>27607872.350000001</v>
      </c>
      <c r="C7" s="81">
        <f>27607872.34+0.01</f>
        <v>27607872.350000001</v>
      </c>
      <c r="D7" s="81">
        <v>27217304.73</v>
      </c>
      <c r="E7" s="196">
        <f t="shared" si="0"/>
        <v>98.585303441538102</v>
      </c>
    </row>
    <row r="8" spans="1:13" ht="15.6" x14ac:dyDescent="0.3">
      <c r="A8" s="90" t="s">
        <v>41</v>
      </c>
      <c r="B8" s="81">
        <v>56093404.259999998</v>
      </c>
      <c r="C8" s="81">
        <v>56093404.259999998</v>
      </c>
      <c r="D8" s="81">
        <v>52750486.009999998</v>
      </c>
      <c r="E8" s="196">
        <f t="shared" si="0"/>
        <v>94.040443267616354</v>
      </c>
    </row>
    <row r="9" spans="1:13" ht="15.6" x14ac:dyDescent="0.3">
      <c r="A9" s="90" t="s">
        <v>68</v>
      </c>
      <c r="B9" s="81">
        <f>50832553.19+0.01</f>
        <v>50832553.199999996</v>
      </c>
      <c r="C9" s="81">
        <f>50832553.19+0.01</f>
        <v>50832553.199999996</v>
      </c>
      <c r="D9" s="81">
        <f>50832553.19+0.01</f>
        <v>50832553.199999996</v>
      </c>
      <c r="E9" s="196">
        <f t="shared" si="0"/>
        <v>100</v>
      </c>
    </row>
    <row r="10" spans="1:13" ht="15.6" x14ac:dyDescent="0.3">
      <c r="A10" s="90" t="s">
        <v>47</v>
      </c>
      <c r="B10" s="81">
        <v>70756276.599999994</v>
      </c>
      <c r="C10" s="81">
        <v>70756276.599999994</v>
      </c>
      <c r="D10" s="81">
        <v>70756276.599999994</v>
      </c>
      <c r="E10" s="196">
        <f t="shared" si="0"/>
        <v>100</v>
      </c>
    </row>
    <row r="11" spans="1:13" ht="15.6" x14ac:dyDescent="0.3">
      <c r="A11" s="90" t="s">
        <v>71</v>
      </c>
      <c r="B11" s="81">
        <f>216174148.94+0.01</f>
        <v>216174148.94999999</v>
      </c>
      <c r="C11" s="81">
        <f>216174148.94+0.01</f>
        <v>216174148.94999999</v>
      </c>
      <c r="D11" s="81">
        <v>214199702.08000001</v>
      </c>
      <c r="E11" s="196">
        <f t="shared" si="0"/>
        <v>99.086640618413327</v>
      </c>
    </row>
    <row r="12" spans="1:13" ht="15.6" x14ac:dyDescent="0.3">
      <c r="A12" s="90" t="s">
        <v>5</v>
      </c>
      <c r="B12" s="81">
        <v>75261276.599999994</v>
      </c>
      <c r="C12" s="81">
        <v>63490625.409999996</v>
      </c>
      <c r="D12" s="81">
        <v>63490625.409999996</v>
      </c>
      <c r="E12" s="196">
        <f t="shared" si="0"/>
        <v>100</v>
      </c>
    </row>
    <row r="13" spans="1:13" ht="15.6" x14ac:dyDescent="0.3">
      <c r="A13" s="90" t="s">
        <v>40</v>
      </c>
      <c r="B13" s="81">
        <f>50258936.17+0.01</f>
        <v>50258936.18</v>
      </c>
      <c r="C13" s="81">
        <f>50258936.17+0.01</f>
        <v>50258936.18</v>
      </c>
      <c r="D13" s="81">
        <v>44477684.189999998</v>
      </c>
      <c r="E13" s="196">
        <f t="shared" si="0"/>
        <v>88.497066533014703</v>
      </c>
    </row>
    <row r="14" spans="1:13" ht="15.6" x14ac:dyDescent="0.3">
      <c r="A14" s="90" t="s">
        <v>72</v>
      </c>
      <c r="B14" s="81">
        <v>48415957.450000003</v>
      </c>
      <c r="C14" s="81">
        <v>48415957.450000003</v>
      </c>
      <c r="D14" s="81">
        <v>48415957.439999998</v>
      </c>
      <c r="E14" s="196">
        <f t="shared" si="0"/>
        <v>99.999999979345645</v>
      </c>
    </row>
    <row r="15" spans="1:13" ht="31.2" x14ac:dyDescent="0.3">
      <c r="A15" s="90" t="s">
        <v>74</v>
      </c>
      <c r="B15" s="81">
        <f>95982659.57+0.01</f>
        <v>95982659.579999998</v>
      </c>
      <c r="C15" s="81">
        <f>95982659.57+0.01</f>
        <v>95982659.579999998</v>
      </c>
      <c r="D15" s="81">
        <f>95982659.57+0.01</f>
        <v>95982659.579999998</v>
      </c>
      <c r="E15" s="196">
        <f t="shared" si="0"/>
        <v>100</v>
      </c>
    </row>
    <row r="16" spans="1:13" ht="15.6" x14ac:dyDescent="0.3">
      <c r="A16" s="90" t="s">
        <v>75</v>
      </c>
      <c r="B16" s="81">
        <v>21127872.350000001</v>
      </c>
      <c r="C16" s="81">
        <v>20474205.41</v>
      </c>
      <c r="D16" s="81">
        <v>20474205.41</v>
      </c>
      <c r="E16" s="196">
        <f t="shared" si="0"/>
        <v>100</v>
      </c>
    </row>
    <row r="17" spans="1:5" ht="15.6" x14ac:dyDescent="0.3">
      <c r="A17" s="90" t="s">
        <v>36</v>
      </c>
      <c r="B17" s="81">
        <v>70209468.090000004</v>
      </c>
      <c r="C17" s="81">
        <v>66138749.060000002</v>
      </c>
      <c r="D17" s="81">
        <v>66138749.060000002</v>
      </c>
      <c r="E17" s="196">
        <f t="shared" si="0"/>
        <v>100</v>
      </c>
    </row>
    <row r="18" spans="1:5" ht="15.6" x14ac:dyDescent="0.3">
      <c r="A18" s="90" t="s">
        <v>64</v>
      </c>
      <c r="B18" s="81">
        <v>21415851.07</v>
      </c>
      <c r="C18" s="81">
        <v>21415851.07</v>
      </c>
      <c r="D18" s="81">
        <v>21040536.359999999</v>
      </c>
      <c r="E18" s="196">
        <f t="shared" si="0"/>
        <v>98.247491034686206</v>
      </c>
    </row>
    <row r="19" spans="1:5" ht="15.6" x14ac:dyDescent="0.3">
      <c r="A19" s="90" t="s">
        <v>37</v>
      </c>
      <c r="B19" s="81">
        <f>93231808.51+0.01</f>
        <v>93231808.520000011</v>
      </c>
      <c r="C19" s="81">
        <f>93231808.51+0.01</f>
        <v>93231808.520000011</v>
      </c>
      <c r="D19" s="81">
        <v>88939716.829999998</v>
      </c>
      <c r="E19" s="196">
        <f t="shared" si="0"/>
        <v>95.396322609059681</v>
      </c>
    </row>
    <row r="20" spans="1:5" ht="15.6" x14ac:dyDescent="0.3">
      <c r="A20" s="90" t="s">
        <v>23</v>
      </c>
      <c r="B20" s="81">
        <v>27589255.32</v>
      </c>
      <c r="C20" s="81">
        <v>27589255.32</v>
      </c>
      <c r="D20" s="81">
        <v>27589255.309999999</v>
      </c>
      <c r="E20" s="196">
        <f t="shared" si="0"/>
        <v>99.999999963754007</v>
      </c>
    </row>
    <row r="21" spans="1:5" ht="15.6" x14ac:dyDescent="0.3">
      <c r="A21" s="90" t="s">
        <v>77</v>
      </c>
      <c r="B21" s="81">
        <f>130661170.21+0.01</f>
        <v>130661170.22</v>
      </c>
      <c r="C21" s="81">
        <f>130661170.21+0.01</f>
        <v>130661170.22</v>
      </c>
      <c r="D21" s="81">
        <f>130661170.21</f>
        <v>130661170.20999999</v>
      </c>
      <c r="E21" s="196">
        <f t="shared" si="0"/>
        <v>99.999999992346616</v>
      </c>
    </row>
    <row r="22" spans="1:5" ht="15.6" x14ac:dyDescent="0.3">
      <c r="A22" s="90" t="s">
        <v>78</v>
      </c>
      <c r="B22" s="81">
        <f>99467021.28+0.01</f>
        <v>99467021.290000007</v>
      </c>
      <c r="C22" s="81">
        <v>94353902.799999997</v>
      </c>
      <c r="D22" s="81">
        <v>90577691.739999995</v>
      </c>
      <c r="E22" s="196">
        <f t="shared" si="0"/>
        <v>95.997822084790329</v>
      </c>
    </row>
    <row r="23" spans="1:5" ht="15.6" x14ac:dyDescent="0.3">
      <c r="A23" s="90" t="s">
        <v>38</v>
      </c>
      <c r="B23" s="81">
        <v>41155851.07</v>
      </c>
      <c r="C23" s="81">
        <v>36688129.280000001</v>
      </c>
      <c r="D23" s="81">
        <v>36688129.280000001</v>
      </c>
      <c r="E23" s="196">
        <f t="shared" si="0"/>
        <v>100</v>
      </c>
    </row>
    <row r="24" spans="1:5" ht="15.6" x14ac:dyDescent="0.3">
      <c r="A24" s="90" t="s">
        <v>39</v>
      </c>
      <c r="B24" s="81">
        <f>84777127.66+0.01</f>
        <v>84777127.670000002</v>
      </c>
      <c r="C24" s="81">
        <f>84777127.66+0.01</f>
        <v>84777127.670000002</v>
      </c>
      <c r="D24" s="81">
        <f>84777127.66+0.01</f>
        <v>84777127.670000002</v>
      </c>
      <c r="E24" s="196">
        <f t="shared" si="0"/>
        <v>100</v>
      </c>
    </row>
    <row r="25" spans="1:5" ht="19.5" customHeight="1" x14ac:dyDescent="0.3">
      <c r="A25" s="25" t="s">
        <v>32</v>
      </c>
      <c r="B25" s="49">
        <f>SUM(B4:B24)</f>
        <v>1462699468.24</v>
      </c>
      <c r="C25" s="49">
        <f>SUM(C4:C24)</f>
        <v>1414463017.5</v>
      </c>
      <c r="D25" s="49">
        <f>SUM(D4:D24)</f>
        <v>1394530215.2800002</v>
      </c>
      <c r="E25" s="197">
        <f t="shared" si="0"/>
        <v>98.590786611357998</v>
      </c>
    </row>
    <row r="27" spans="1:5" x14ac:dyDescent="0.3">
      <c r="A27" s="184"/>
      <c r="B27" s="184"/>
      <c r="D27" s="184"/>
      <c r="E27" s="184"/>
    </row>
    <row r="28" spans="1:5" ht="72.599999999999994" customHeight="1" x14ac:dyDescent="0.3">
      <c r="A28" s="205" t="s">
        <v>127</v>
      </c>
      <c r="B28" s="205"/>
      <c r="C28" s="205"/>
      <c r="D28" s="205"/>
      <c r="E28" s="205"/>
    </row>
  </sheetData>
  <mergeCells count="2">
    <mergeCell ref="A28:E28"/>
    <mergeCell ref="A1:E1"/>
  </mergeCells>
  <pageMargins left="0.39370078740157483" right="0.39370078740157483" top="0.41" bottom="0.49" header="0.17" footer="0.31496062992125984"/>
  <pageSetup paperSize="9" scale="90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L35"/>
  <sheetViews>
    <sheetView view="pageBreakPreview" topLeftCell="A10" zoomScaleNormal="100" zoomScaleSheetLayoutView="100" workbookViewId="0">
      <selection activeCell="A37" sqref="A37:XFD42"/>
    </sheetView>
  </sheetViews>
  <sheetFormatPr defaultColWidth="9.109375" defaultRowHeight="15" x14ac:dyDescent="0.3"/>
  <cols>
    <col min="1" max="1" width="47.109375" style="2" customWidth="1"/>
    <col min="2" max="2" width="17" style="2" customWidth="1"/>
    <col min="3" max="3" width="17.21875" style="2" customWidth="1"/>
    <col min="4" max="4" width="13.8867187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1" style="2" customWidth="1"/>
    <col min="14" max="16384" width="9.109375" style="2"/>
  </cols>
  <sheetData>
    <row r="1" spans="1:12" ht="100.2" customHeight="1" x14ac:dyDescent="0.3">
      <c r="A1" s="209" t="s">
        <v>128</v>
      </c>
      <c r="B1" s="208"/>
      <c r="C1" s="208"/>
      <c r="D1" s="208"/>
      <c r="E1" s="43"/>
      <c r="F1" s="43"/>
      <c r="G1" s="43"/>
      <c r="H1" s="43"/>
      <c r="I1" s="43"/>
      <c r="J1" s="43"/>
      <c r="K1" s="43"/>
      <c r="L1" s="43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8.7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5" t="s">
        <v>3</v>
      </c>
      <c r="B4" s="6">
        <v>3033324</v>
      </c>
      <c r="C4" s="188">
        <v>3033324</v>
      </c>
      <c r="D4" s="196">
        <f>C4/B4*100</f>
        <v>100</v>
      </c>
      <c r="J4" s="4"/>
      <c r="K4" s="4"/>
      <c r="L4" s="4"/>
    </row>
    <row r="5" spans="1:12" ht="15.6" x14ac:dyDescent="0.3">
      <c r="A5" s="5" t="s">
        <v>4</v>
      </c>
      <c r="B5" s="6">
        <v>864672</v>
      </c>
      <c r="C5" s="188">
        <v>864672</v>
      </c>
      <c r="D5" s="196">
        <f t="shared" ref="D5:D35" si="0">C5/B5*100</f>
        <v>100</v>
      </c>
    </row>
    <row r="6" spans="1:12" ht="15.6" x14ac:dyDescent="0.3">
      <c r="A6" s="5" t="s">
        <v>28</v>
      </c>
      <c r="B6" s="6">
        <v>655477</v>
      </c>
      <c r="C6" s="188">
        <v>655477</v>
      </c>
      <c r="D6" s="196">
        <f t="shared" si="0"/>
        <v>100</v>
      </c>
    </row>
    <row r="7" spans="1:12" ht="15.6" x14ac:dyDescent="0.3">
      <c r="A7" s="5" t="s">
        <v>45</v>
      </c>
      <c r="B7" s="6">
        <v>324252</v>
      </c>
      <c r="C7" s="188">
        <v>324252</v>
      </c>
      <c r="D7" s="196">
        <f t="shared" si="0"/>
        <v>100</v>
      </c>
    </row>
    <row r="8" spans="1:12" ht="15.6" x14ac:dyDescent="0.3">
      <c r="A8" s="5" t="s">
        <v>41</v>
      </c>
      <c r="B8" s="6">
        <v>108084</v>
      </c>
      <c r="C8" s="188">
        <v>108084</v>
      </c>
      <c r="D8" s="196">
        <f t="shared" si="0"/>
        <v>100</v>
      </c>
    </row>
    <row r="9" spans="1:12" ht="15.6" x14ac:dyDescent="0.3">
      <c r="A9" s="5" t="s">
        <v>68</v>
      </c>
      <c r="B9" s="6">
        <v>436985</v>
      </c>
      <c r="C9" s="188">
        <v>436985</v>
      </c>
      <c r="D9" s="196">
        <f t="shared" si="0"/>
        <v>100</v>
      </c>
    </row>
    <row r="10" spans="1:12" ht="15.6" x14ac:dyDescent="0.3">
      <c r="A10" s="5" t="s">
        <v>47</v>
      </c>
      <c r="B10" s="6">
        <v>740317</v>
      </c>
      <c r="C10" s="188">
        <v>740317</v>
      </c>
      <c r="D10" s="196">
        <f t="shared" si="0"/>
        <v>100</v>
      </c>
    </row>
    <row r="11" spans="1:12" ht="15.6" x14ac:dyDescent="0.3">
      <c r="A11" s="5" t="s">
        <v>69</v>
      </c>
      <c r="B11" s="6">
        <v>105760</v>
      </c>
      <c r="C11" s="188">
        <v>105760</v>
      </c>
      <c r="D11" s="196">
        <f t="shared" si="0"/>
        <v>100</v>
      </c>
    </row>
    <row r="12" spans="1:12" ht="15.6" x14ac:dyDescent="0.3">
      <c r="A12" s="5" t="s">
        <v>49</v>
      </c>
      <c r="B12" s="6">
        <v>220817</v>
      </c>
      <c r="C12" s="188">
        <v>220816.99</v>
      </c>
      <c r="D12" s="196">
        <f t="shared" si="0"/>
        <v>99.99999547136315</v>
      </c>
    </row>
    <row r="13" spans="1:12" ht="15.6" x14ac:dyDescent="0.3">
      <c r="A13" s="5" t="s">
        <v>70</v>
      </c>
      <c r="B13" s="6">
        <v>327739</v>
      </c>
      <c r="C13" s="188">
        <v>326390.63</v>
      </c>
      <c r="D13" s="196">
        <f t="shared" si="0"/>
        <v>99.588584208775885</v>
      </c>
    </row>
    <row r="14" spans="1:12" ht="15.6" x14ac:dyDescent="0.3">
      <c r="A14" s="5" t="s">
        <v>71</v>
      </c>
      <c r="B14" s="6">
        <v>552042</v>
      </c>
      <c r="C14" s="188">
        <v>552042</v>
      </c>
      <c r="D14" s="196">
        <f t="shared" si="0"/>
        <v>100</v>
      </c>
    </row>
    <row r="15" spans="1:12" ht="15.6" x14ac:dyDescent="0.3">
      <c r="A15" s="5" t="s">
        <v>29</v>
      </c>
      <c r="B15" s="6">
        <v>109246</v>
      </c>
      <c r="C15" s="188">
        <v>109246</v>
      </c>
      <c r="D15" s="196">
        <f t="shared" si="0"/>
        <v>100</v>
      </c>
    </row>
    <row r="16" spans="1:12" ht="15.6" x14ac:dyDescent="0.3">
      <c r="A16" s="5" t="s">
        <v>5</v>
      </c>
      <c r="B16" s="6">
        <v>324252</v>
      </c>
      <c r="C16" s="188">
        <v>324252</v>
      </c>
      <c r="D16" s="196">
        <f t="shared" si="0"/>
        <v>100</v>
      </c>
    </row>
    <row r="17" spans="1:4" ht="15.6" x14ac:dyDescent="0.3">
      <c r="A17" s="5" t="s">
        <v>40</v>
      </c>
      <c r="B17" s="6">
        <v>331225</v>
      </c>
      <c r="C17" s="188">
        <v>331225</v>
      </c>
      <c r="D17" s="196">
        <f t="shared" si="0"/>
        <v>100</v>
      </c>
    </row>
    <row r="18" spans="1:4" ht="15.6" x14ac:dyDescent="0.3">
      <c r="A18" s="5" t="s">
        <v>72</v>
      </c>
      <c r="B18" s="6">
        <v>441634</v>
      </c>
      <c r="C18" s="188">
        <v>441634</v>
      </c>
      <c r="D18" s="196">
        <f t="shared" si="0"/>
        <v>100</v>
      </c>
    </row>
    <row r="19" spans="1:4" ht="15.6" x14ac:dyDescent="0.3">
      <c r="A19" s="5" t="s">
        <v>33</v>
      </c>
      <c r="B19" s="6">
        <v>220817</v>
      </c>
      <c r="C19" s="188">
        <v>220817</v>
      </c>
      <c r="D19" s="196">
        <f t="shared" si="0"/>
        <v>100</v>
      </c>
    </row>
    <row r="20" spans="1:4" ht="15.6" x14ac:dyDescent="0.3">
      <c r="A20" s="5" t="s">
        <v>34</v>
      </c>
      <c r="B20" s="6">
        <v>552042</v>
      </c>
      <c r="C20" s="188">
        <v>552042</v>
      </c>
      <c r="D20" s="196">
        <f t="shared" si="0"/>
        <v>100</v>
      </c>
    </row>
    <row r="21" spans="1:4" ht="15.6" x14ac:dyDescent="0.3">
      <c r="A21" s="5" t="s">
        <v>35</v>
      </c>
      <c r="B21" s="6">
        <v>327739</v>
      </c>
      <c r="C21" s="188">
        <v>327739</v>
      </c>
      <c r="D21" s="196">
        <f t="shared" si="0"/>
        <v>100</v>
      </c>
    </row>
    <row r="22" spans="1:4" ht="15.6" x14ac:dyDescent="0.3">
      <c r="A22" s="5" t="s">
        <v>73</v>
      </c>
      <c r="B22" s="6">
        <v>218492</v>
      </c>
      <c r="C22" s="188">
        <v>218492</v>
      </c>
      <c r="D22" s="196">
        <f t="shared" si="0"/>
        <v>100</v>
      </c>
    </row>
    <row r="23" spans="1:4" ht="15.6" x14ac:dyDescent="0.3">
      <c r="A23" s="5" t="s">
        <v>74</v>
      </c>
      <c r="B23" s="6">
        <v>220817</v>
      </c>
      <c r="C23" s="188">
        <v>220817</v>
      </c>
      <c r="D23" s="196">
        <f t="shared" si="0"/>
        <v>100</v>
      </c>
    </row>
    <row r="24" spans="1:4" ht="15.6" x14ac:dyDescent="0.3">
      <c r="A24" s="5" t="s">
        <v>75</v>
      </c>
      <c r="B24" s="6">
        <v>220817</v>
      </c>
      <c r="C24" s="188">
        <v>220817</v>
      </c>
      <c r="D24" s="196">
        <f t="shared" si="0"/>
        <v>100</v>
      </c>
    </row>
    <row r="25" spans="1:4" ht="15.6" x14ac:dyDescent="0.3">
      <c r="A25" s="5" t="s">
        <v>36</v>
      </c>
      <c r="B25" s="6">
        <v>441634</v>
      </c>
      <c r="C25" s="188">
        <v>441633.97</v>
      </c>
      <c r="D25" s="196">
        <f t="shared" si="0"/>
        <v>99.999993207044753</v>
      </c>
    </row>
    <row r="26" spans="1:4" ht="15.6" x14ac:dyDescent="0.3">
      <c r="A26" s="5" t="s">
        <v>64</v>
      </c>
      <c r="B26" s="6">
        <v>327739</v>
      </c>
      <c r="C26" s="188">
        <v>327739</v>
      </c>
      <c r="D26" s="196">
        <f t="shared" si="0"/>
        <v>100</v>
      </c>
    </row>
    <row r="27" spans="1:4" ht="15.6" x14ac:dyDescent="0.3">
      <c r="A27" s="5" t="s">
        <v>37</v>
      </c>
      <c r="B27" s="6">
        <v>552042</v>
      </c>
      <c r="C27" s="188">
        <v>548250.17000000004</v>
      </c>
      <c r="D27" s="196">
        <f t="shared" si="0"/>
        <v>99.313126537473607</v>
      </c>
    </row>
    <row r="28" spans="1:4" ht="15.6" x14ac:dyDescent="0.3">
      <c r="A28" s="5" t="s">
        <v>76</v>
      </c>
      <c r="B28" s="6">
        <v>110408</v>
      </c>
      <c r="C28" s="188">
        <v>110408</v>
      </c>
      <c r="D28" s="196">
        <f t="shared" si="0"/>
        <v>100</v>
      </c>
    </row>
    <row r="29" spans="1:4" ht="15.6" x14ac:dyDescent="0.3">
      <c r="A29" s="5" t="s">
        <v>23</v>
      </c>
      <c r="B29" s="6">
        <v>324252</v>
      </c>
      <c r="C29" s="188">
        <v>324252</v>
      </c>
      <c r="D29" s="196">
        <f t="shared" si="0"/>
        <v>100</v>
      </c>
    </row>
    <row r="30" spans="1:4" ht="15.6" x14ac:dyDescent="0.3">
      <c r="A30" s="5" t="s">
        <v>15</v>
      </c>
      <c r="B30" s="6">
        <v>534609</v>
      </c>
      <c r="C30" s="188">
        <v>534608.93000000005</v>
      </c>
      <c r="D30" s="196">
        <f t="shared" si="0"/>
        <v>99.999986906318455</v>
      </c>
    </row>
    <row r="31" spans="1:4" ht="15.6" x14ac:dyDescent="0.3">
      <c r="A31" s="5" t="s">
        <v>77</v>
      </c>
      <c r="B31" s="6">
        <v>220817</v>
      </c>
      <c r="C31" s="188">
        <v>220817</v>
      </c>
      <c r="D31" s="196">
        <f t="shared" si="0"/>
        <v>100</v>
      </c>
    </row>
    <row r="32" spans="1:4" ht="15.6" x14ac:dyDescent="0.3">
      <c r="A32" s="5" t="s">
        <v>78</v>
      </c>
      <c r="B32" s="6">
        <v>327739</v>
      </c>
      <c r="C32" s="188">
        <v>327739</v>
      </c>
      <c r="D32" s="196">
        <f t="shared" si="0"/>
        <v>100</v>
      </c>
    </row>
    <row r="33" spans="1:4" ht="15.6" x14ac:dyDescent="0.3">
      <c r="A33" s="5" t="s">
        <v>38</v>
      </c>
      <c r="B33" s="6">
        <v>331225</v>
      </c>
      <c r="C33" s="188">
        <v>331225</v>
      </c>
      <c r="D33" s="196">
        <f t="shared" si="0"/>
        <v>100</v>
      </c>
    </row>
    <row r="34" spans="1:4" ht="15.6" x14ac:dyDescent="0.3">
      <c r="A34" s="5" t="s">
        <v>39</v>
      </c>
      <c r="B34" s="6">
        <v>436985</v>
      </c>
      <c r="C34" s="188">
        <v>436984.43</v>
      </c>
      <c r="D34" s="196">
        <f t="shared" si="0"/>
        <v>99.99986956074008</v>
      </c>
    </row>
    <row r="35" spans="1:4" ht="19.5" customHeight="1" x14ac:dyDescent="0.3">
      <c r="A35" s="8" t="s">
        <v>32</v>
      </c>
      <c r="B35" s="9">
        <f>SUM(B4:B34)</f>
        <v>13944000</v>
      </c>
      <c r="C35" s="192">
        <f>SUM(C4:C34)</f>
        <v>13938859.120000001</v>
      </c>
      <c r="D35" s="197">
        <f t="shared" si="0"/>
        <v>99.963131956397021</v>
      </c>
    </row>
  </sheetData>
  <mergeCells count="1">
    <mergeCell ref="A1:D1"/>
  </mergeCells>
  <pageMargins left="0.39370078740157483" right="0.39370078740157483" top="0.27" bottom="0.32" header="0.17" footer="0.17"/>
  <pageSetup paperSize="9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L32"/>
  <sheetViews>
    <sheetView view="pageBreakPreview" topLeftCell="A7" zoomScaleNormal="100" zoomScaleSheetLayoutView="100" workbookViewId="0">
      <selection activeCell="A34" sqref="A34:XFD39"/>
    </sheetView>
  </sheetViews>
  <sheetFormatPr defaultColWidth="9.109375" defaultRowHeight="15" x14ac:dyDescent="0.3"/>
  <cols>
    <col min="1" max="1" width="46.88671875" style="2" customWidth="1"/>
    <col min="2" max="2" width="16.77734375" style="2" customWidth="1"/>
    <col min="3" max="3" width="16.88671875" style="2" customWidth="1"/>
    <col min="4" max="4" width="14.554687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4.6640625" style="2" customWidth="1"/>
    <col min="14" max="16384" width="9.109375" style="2"/>
  </cols>
  <sheetData>
    <row r="1" spans="1:12" ht="101.4" customHeight="1" x14ac:dyDescent="0.3">
      <c r="A1" s="208" t="s">
        <v>129</v>
      </c>
      <c r="B1" s="208"/>
      <c r="C1" s="208"/>
      <c r="D1" s="208"/>
      <c r="E1" s="43"/>
      <c r="F1" s="43"/>
      <c r="G1" s="43"/>
      <c r="H1" s="43"/>
      <c r="I1" s="43"/>
      <c r="J1" s="43"/>
      <c r="K1" s="43"/>
      <c r="L1" s="43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8.7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5" t="s">
        <v>28</v>
      </c>
      <c r="B4" s="28">
        <v>946969.68</v>
      </c>
      <c r="C4" s="100">
        <v>946969.68</v>
      </c>
      <c r="D4" s="101">
        <f>C4/B4*100</f>
        <v>100</v>
      </c>
    </row>
    <row r="5" spans="1:12" ht="15.6" x14ac:dyDescent="0.3">
      <c r="A5" s="5" t="s">
        <v>45</v>
      </c>
      <c r="B5" s="28">
        <v>189393.94</v>
      </c>
      <c r="C5" s="100">
        <v>189393.94</v>
      </c>
      <c r="D5" s="101">
        <f t="shared" ref="D5:D32" si="0">C5/B5*100</f>
        <v>100</v>
      </c>
    </row>
    <row r="6" spans="1:12" ht="15.6" x14ac:dyDescent="0.3">
      <c r="A6" s="5" t="s">
        <v>68</v>
      </c>
      <c r="B6" s="28">
        <v>378787.88</v>
      </c>
      <c r="C6" s="100">
        <v>378787.88</v>
      </c>
      <c r="D6" s="101">
        <f t="shared" si="0"/>
        <v>100</v>
      </c>
    </row>
    <row r="7" spans="1:12" ht="15.6" x14ac:dyDescent="0.3">
      <c r="A7" s="5" t="s">
        <v>47</v>
      </c>
      <c r="B7" s="28">
        <v>946969.68</v>
      </c>
      <c r="C7" s="100">
        <v>946969.68</v>
      </c>
      <c r="D7" s="101">
        <f t="shared" si="0"/>
        <v>100</v>
      </c>
    </row>
    <row r="8" spans="1:12" ht="15.6" x14ac:dyDescent="0.3">
      <c r="A8" s="5" t="s">
        <v>69</v>
      </c>
      <c r="B8" s="28">
        <v>189393.94</v>
      </c>
      <c r="C8" s="100">
        <v>189393.94</v>
      </c>
      <c r="D8" s="101">
        <f t="shared" si="0"/>
        <v>100</v>
      </c>
    </row>
    <row r="9" spans="1:12" ht="15.6" x14ac:dyDescent="0.3">
      <c r="A9" s="5" t="s">
        <v>49</v>
      </c>
      <c r="B9" s="28">
        <v>189393.94</v>
      </c>
      <c r="C9" s="100">
        <v>189393.94</v>
      </c>
      <c r="D9" s="101">
        <f t="shared" si="0"/>
        <v>100</v>
      </c>
    </row>
    <row r="10" spans="1:12" ht="15.6" x14ac:dyDescent="0.3">
      <c r="A10" s="5" t="s">
        <v>70</v>
      </c>
      <c r="B10" s="28">
        <v>189393.94</v>
      </c>
      <c r="C10" s="100">
        <v>189393.94</v>
      </c>
      <c r="D10" s="101">
        <f t="shared" si="0"/>
        <v>100</v>
      </c>
    </row>
    <row r="11" spans="1:12" ht="15.6" x14ac:dyDescent="0.3">
      <c r="A11" s="5" t="s">
        <v>71</v>
      </c>
      <c r="B11" s="28">
        <v>568181.81999999995</v>
      </c>
      <c r="C11" s="100">
        <v>568181.81999999995</v>
      </c>
      <c r="D11" s="101">
        <f t="shared" si="0"/>
        <v>100</v>
      </c>
    </row>
    <row r="12" spans="1:12" ht="15.6" x14ac:dyDescent="0.3">
      <c r="A12" s="5" t="s">
        <v>29</v>
      </c>
      <c r="B12" s="28">
        <v>189393.94</v>
      </c>
      <c r="C12" s="100">
        <v>189393.94</v>
      </c>
      <c r="D12" s="101">
        <f t="shared" si="0"/>
        <v>100</v>
      </c>
    </row>
    <row r="13" spans="1:12" ht="15.6" x14ac:dyDescent="0.3">
      <c r="A13" s="5" t="s">
        <v>5</v>
      </c>
      <c r="B13" s="28">
        <v>568181.81999999995</v>
      </c>
      <c r="C13" s="100">
        <v>568181.81999999995</v>
      </c>
      <c r="D13" s="101">
        <f t="shared" si="0"/>
        <v>100</v>
      </c>
    </row>
    <row r="14" spans="1:12" ht="15.6" x14ac:dyDescent="0.3">
      <c r="A14" s="5" t="s">
        <v>40</v>
      </c>
      <c r="B14" s="28">
        <v>378787.88</v>
      </c>
      <c r="C14" s="100">
        <v>378752.01</v>
      </c>
      <c r="D14" s="101">
        <f t="shared" si="0"/>
        <v>99.990530320030302</v>
      </c>
    </row>
    <row r="15" spans="1:12" ht="15.6" x14ac:dyDescent="0.3">
      <c r="A15" s="5" t="s">
        <v>72</v>
      </c>
      <c r="B15" s="28">
        <v>568181.81999999995</v>
      </c>
      <c r="C15" s="100">
        <v>568181.81999999995</v>
      </c>
      <c r="D15" s="101">
        <f t="shared" si="0"/>
        <v>100</v>
      </c>
    </row>
    <row r="16" spans="1:12" ht="15.6" x14ac:dyDescent="0.3">
      <c r="A16" s="5" t="s">
        <v>33</v>
      </c>
      <c r="B16" s="28">
        <v>378787.88</v>
      </c>
      <c r="C16" s="100">
        <v>378787.88</v>
      </c>
      <c r="D16" s="101">
        <f t="shared" si="0"/>
        <v>100</v>
      </c>
    </row>
    <row r="17" spans="1:4" ht="15.6" x14ac:dyDescent="0.3">
      <c r="A17" s="5" t="s">
        <v>34</v>
      </c>
      <c r="B17" s="28">
        <v>378787.88</v>
      </c>
      <c r="C17" s="100">
        <v>378787.88</v>
      </c>
      <c r="D17" s="101">
        <f t="shared" si="0"/>
        <v>100</v>
      </c>
    </row>
    <row r="18" spans="1:4" ht="15.6" x14ac:dyDescent="0.3">
      <c r="A18" s="5" t="s">
        <v>35</v>
      </c>
      <c r="B18" s="28">
        <v>378787.88</v>
      </c>
      <c r="C18" s="100">
        <v>378787.88</v>
      </c>
      <c r="D18" s="101">
        <f t="shared" si="0"/>
        <v>100</v>
      </c>
    </row>
    <row r="19" spans="1:4" ht="15.6" x14ac:dyDescent="0.3">
      <c r="A19" s="5" t="s">
        <v>73</v>
      </c>
      <c r="B19" s="28">
        <v>378787.88</v>
      </c>
      <c r="C19" s="100">
        <v>378787.88</v>
      </c>
      <c r="D19" s="101">
        <f t="shared" si="0"/>
        <v>100</v>
      </c>
    </row>
    <row r="20" spans="1:4" ht="15.6" x14ac:dyDescent="0.3">
      <c r="A20" s="5" t="s">
        <v>74</v>
      </c>
      <c r="B20" s="28">
        <v>378787.88</v>
      </c>
      <c r="C20" s="100">
        <v>378787.88</v>
      </c>
      <c r="D20" s="101">
        <f t="shared" si="0"/>
        <v>100</v>
      </c>
    </row>
    <row r="21" spans="1:4" ht="15.6" x14ac:dyDescent="0.3">
      <c r="A21" s="5" t="s">
        <v>75</v>
      </c>
      <c r="B21" s="28">
        <v>378787.88</v>
      </c>
      <c r="C21" s="100">
        <v>378787.88</v>
      </c>
      <c r="D21" s="101">
        <f t="shared" si="0"/>
        <v>100</v>
      </c>
    </row>
    <row r="22" spans="1:4" ht="15.6" x14ac:dyDescent="0.3">
      <c r="A22" s="5" t="s">
        <v>36</v>
      </c>
      <c r="B22" s="28">
        <v>568181.81999999995</v>
      </c>
      <c r="C22" s="100">
        <v>568181.81999999995</v>
      </c>
      <c r="D22" s="101">
        <f t="shared" si="0"/>
        <v>100</v>
      </c>
    </row>
    <row r="23" spans="1:4" ht="15.6" x14ac:dyDescent="0.3">
      <c r="A23" s="5" t="s">
        <v>64</v>
      </c>
      <c r="B23" s="28">
        <v>568181.81999999995</v>
      </c>
      <c r="C23" s="100">
        <v>568181.81999999995</v>
      </c>
      <c r="D23" s="101">
        <f t="shared" si="0"/>
        <v>100</v>
      </c>
    </row>
    <row r="24" spans="1:4" ht="15.6" x14ac:dyDescent="0.3">
      <c r="A24" s="5" t="s">
        <v>37</v>
      </c>
      <c r="B24" s="28">
        <v>568181.81999999995</v>
      </c>
      <c r="C24" s="100">
        <v>568181.81999999995</v>
      </c>
      <c r="D24" s="101">
        <f t="shared" si="0"/>
        <v>100</v>
      </c>
    </row>
    <row r="25" spans="1:4" ht="15.6" x14ac:dyDescent="0.3">
      <c r="A25" s="5" t="s">
        <v>76</v>
      </c>
      <c r="B25" s="28">
        <v>189393.94</v>
      </c>
      <c r="C25" s="100">
        <v>189393.94</v>
      </c>
      <c r="D25" s="101">
        <f t="shared" si="0"/>
        <v>100</v>
      </c>
    </row>
    <row r="26" spans="1:4" ht="15.6" x14ac:dyDescent="0.3">
      <c r="A26" s="5" t="s">
        <v>23</v>
      </c>
      <c r="B26" s="28">
        <v>568181.81999999995</v>
      </c>
      <c r="C26" s="100">
        <v>568181.81999999995</v>
      </c>
      <c r="D26" s="101">
        <f t="shared" si="0"/>
        <v>100</v>
      </c>
    </row>
    <row r="27" spans="1:4" ht="15.6" x14ac:dyDescent="0.3">
      <c r="A27" s="5" t="s">
        <v>15</v>
      </c>
      <c r="B27" s="28">
        <v>568181.81999999995</v>
      </c>
      <c r="C27" s="100">
        <v>568181.81000000006</v>
      </c>
      <c r="D27" s="101">
        <f t="shared" si="0"/>
        <v>99.999998240000025</v>
      </c>
    </row>
    <row r="28" spans="1:4" ht="15.6" x14ac:dyDescent="0.3">
      <c r="A28" s="5" t="s">
        <v>77</v>
      </c>
      <c r="B28" s="28">
        <v>378787.88</v>
      </c>
      <c r="C28" s="100">
        <v>378787.88</v>
      </c>
      <c r="D28" s="101">
        <f t="shared" si="0"/>
        <v>100</v>
      </c>
    </row>
    <row r="29" spans="1:4" ht="15.6" x14ac:dyDescent="0.3">
      <c r="A29" s="5" t="s">
        <v>78</v>
      </c>
      <c r="B29" s="28">
        <v>568181.81999999995</v>
      </c>
      <c r="C29" s="100">
        <v>568181.81999999995</v>
      </c>
      <c r="D29" s="101">
        <f t="shared" si="0"/>
        <v>100</v>
      </c>
    </row>
    <row r="30" spans="1:4" ht="15.6" x14ac:dyDescent="0.3">
      <c r="A30" s="5" t="s">
        <v>38</v>
      </c>
      <c r="B30" s="28">
        <v>378787.88</v>
      </c>
      <c r="C30" s="100">
        <v>378787.88</v>
      </c>
      <c r="D30" s="101">
        <f t="shared" si="0"/>
        <v>100</v>
      </c>
    </row>
    <row r="31" spans="1:4" ht="15.6" x14ac:dyDescent="0.3">
      <c r="A31" s="5" t="s">
        <v>39</v>
      </c>
      <c r="B31" s="28">
        <v>568181.81999999995</v>
      </c>
      <c r="C31" s="100">
        <v>568181.81999999995</v>
      </c>
      <c r="D31" s="101">
        <f t="shared" si="0"/>
        <v>100</v>
      </c>
    </row>
    <row r="32" spans="1:4" ht="18.600000000000001" customHeight="1" x14ac:dyDescent="0.3">
      <c r="A32" s="8" t="s">
        <v>32</v>
      </c>
      <c r="B32" s="9">
        <f>SUM(B4:B31)</f>
        <v>12500000.000000002</v>
      </c>
      <c r="C32" s="192">
        <f>SUM(C4:C31)</f>
        <v>12499964.120000003</v>
      </c>
      <c r="D32" s="107">
        <f t="shared" si="0"/>
        <v>99.999712960000011</v>
      </c>
    </row>
  </sheetData>
  <mergeCells count="1">
    <mergeCell ref="A1:D1"/>
  </mergeCells>
  <pageMargins left="0.39370078740157483" right="0.39370078740157483" top="0.52" bottom="0.61" header="0.2" footer="0.31496062992125984"/>
  <pageSetup paperSize="9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N39"/>
  <sheetViews>
    <sheetView view="pageBreakPreview" topLeftCell="A10" zoomScaleNormal="100" zoomScaleSheetLayoutView="100" workbookViewId="0">
      <selection activeCell="H37" sqref="H37"/>
    </sheetView>
  </sheetViews>
  <sheetFormatPr defaultColWidth="9.109375" defaultRowHeight="15" x14ac:dyDescent="0.3"/>
  <cols>
    <col min="1" max="1" width="38.5546875" style="2" customWidth="1"/>
    <col min="2" max="2" width="17.88671875" style="2" customWidth="1"/>
    <col min="3" max="3" width="17.77734375" style="184" customWidth="1"/>
    <col min="4" max="4" width="17.44140625" style="2" customWidth="1"/>
    <col min="5" max="5" width="14.109375" style="2" customWidth="1"/>
    <col min="6" max="6" width="9.88671875" style="2" customWidth="1"/>
    <col min="7" max="8" width="8.88671875" style="2" customWidth="1"/>
    <col min="9" max="9" width="19.33203125" style="2" customWidth="1"/>
    <col min="10" max="10" width="8.88671875" style="2" customWidth="1"/>
    <col min="11" max="13" width="16.44140625" style="2" customWidth="1"/>
    <col min="14" max="14" width="40.44140625" style="2" customWidth="1"/>
    <col min="15" max="16384" width="9.109375" style="2"/>
  </cols>
  <sheetData>
    <row r="1" spans="1:14" ht="100.8" customHeight="1" x14ac:dyDescent="0.3">
      <c r="A1" s="208" t="s">
        <v>130</v>
      </c>
      <c r="B1" s="208"/>
      <c r="C1" s="208"/>
      <c r="D1" s="208"/>
      <c r="E1" s="208"/>
      <c r="F1" s="43"/>
      <c r="G1" s="43"/>
      <c r="H1" s="43"/>
      <c r="I1" s="43"/>
      <c r="J1" s="43"/>
      <c r="K1" s="43"/>
      <c r="L1" s="43"/>
      <c r="M1" s="43"/>
    </row>
    <row r="2" spans="1:14" ht="20.25" customHeight="1" x14ac:dyDescent="0.3">
      <c r="A2" s="1"/>
      <c r="B2" s="1"/>
      <c r="C2" s="183"/>
      <c r="D2" s="3"/>
      <c r="E2" s="3" t="s">
        <v>0</v>
      </c>
      <c r="F2" s="44"/>
      <c r="G2" s="44"/>
      <c r="H2" s="44"/>
      <c r="I2" s="44"/>
      <c r="J2" s="45"/>
      <c r="K2" s="46"/>
      <c r="L2" s="46"/>
      <c r="M2" s="46"/>
    </row>
    <row r="3" spans="1:14" ht="103.8" customHeight="1" x14ac:dyDescent="0.3">
      <c r="A3" s="146" t="s">
        <v>2</v>
      </c>
      <c r="B3" s="102" t="s">
        <v>106</v>
      </c>
      <c r="C3" s="102" t="s">
        <v>107</v>
      </c>
      <c r="D3" s="117" t="s">
        <v>102</v>
      </c>
      <c r="E3" s="179" t="s">
        <v>115</v>
      </c>
      <c r="K3" s="11"/>
      <c r="L3" s="10"/>
      <c r="M3" s="10"/>
    </row>
    <row r="4" spans="1:14" ht="15.6" x14ac:dyDescent="0.3">
      <c r="A4" s="186" t="s">
        <v>3</v>
      </c>
      <c r="B4" s="115">
        <v>287156358.75999999</v>
      </c>
      <c r="C4" s="115">
        <v>287156358.75999999</v>
      </c>
      <c r="D4" s="108">
        <v>287156358.44</v>
      </c>
      <c r="E4" s="110">
        <f>D4/C4*100</f>
        <v>99.999999888562456</v>
      </c>
      <c r="K4" s="4"/>
      <c r="L4" s="4"/>
      <c r="M4" s="4"/>
      <c r="N4" s="4"/>
    </row>
    <row r="5" spans="1:14" ht="15.6" x14ac:dyDescent="0.3">
      <c r="A5" s="186" t="s">
        <v>4</v>
      </c>
      <c r="B5" s="115">
        <v>24155531.960000001</v>
      </c>
      <c r="C5" s="115">
        <v>19855531.960000001</v>
      </c>
      <c r="D5" s="108">
        <v>19772886.100000001</v>
      </c>
      <c r="E5" s="110">
        <f t="shared" ref="E5:E35" si="0">D5/C5*100</f>
        <v>99.583764060482011</v>
      </c>
    </row>
    <row r="6" spans="1:14" ht="15.6" x14ac:dyDescent="0.3">
      <c r="A6" s="186" t="s">
        <v>28</v>
      </c>
      <c r="B6" s="115">
        <v>18024422.27</v>
      </c>
      <c r="C6" s="115">
        <v>17474422.27</v>
      </c>
      <c r="D6" s="108">
        <v>17171237.289999999</v>
      </c>
      <c r="E6" s="110">
        <f t="shared" si="0"/>
        <v>98.264978519372818</v>
      </c>
    </row>
    <row r="7" spans="1:14" ht="15.6" x14ac:dyDescent="0.3">
      <c r="A7" s="186" t="s">
        <v>45</v>
      </c>
      <c r="B7" s="115">
        <v>8572071.3300000001</v>
      </c>
      <c r="C7" s="115">
        <v>6872071.3300000001</v>
      </c>
      <c r="D7" s="108">
        <v>6777174.1900000004</v>
      </c>
      <c r="E7" s="110">
        <f t="shared" si="0"/>
        <v>98.619089711922427</v>
      </c>
    </row>
    <row r="8" spans="1:14" ht="15.6" x14ac:dyDescent="0.3">
      <c r="A8" s="186" t="s">
        <v>41</v>
      </c>
      <c r="B8" s="115">
        <v>7049656.1399999997</v>
      </c>
      <c r="C8" s="115">
        <v>6299656.1399999997</v>
      </c>
      <c r="D8" s="108">
        <v>6082792.6600000001</v>
      </c>
      <c r="E8" s="110">
        <f t="shared" si="0"/>
        <v>96.557534646645024</v>
      </c>
    </row>
    <row r="9" spans="1:14" ht="15.6" x14ac:dyDescent="0.3">
      <c r="A9" s="186" t="s">
        <v>68</v>
      </c>
      <c r="B9" s="115">
        <v>7767710.9800000004</v>
      </c>
      <c r="C9" s="115">
        <v>6517710.9800000004</v>
      </c>
      <c r="D9" s="108">
        <v>6462603.46</v>
      </c>
      <c r="E9" s="110">
        <f t="shared" si="0"/>
        <v>99.154495801223746</v>
      </c>
    </row>
    <row r="10" spans="1:14" ht="15.6" x14ac:dyDescent="0.3">
      <c r="A10" s="186" t="s">
        <v>47</v>
      </c>
      <c r="B10" s="115">
        <v>37808385.700000003</v>
      </c>
      <c r="C10" s="115">
        <v>31358385.699999999</v>
      </c>
      <c r="D10" s="108">
        <v>30236851.73</v>
      </c>
      <c r="E10" s="110">
        <f t="shared" si="0"/>
        <v>96.423495837032206</v>
      </c>
    </row>
    <row r="11" spans="1:14" ht="15.6" x14ac:dyDescent="0.3">
      <c r="A11" s="186" t="s">
        <v>69</v>
      </c>
      <c r="B11" s="115">
        <v>5517275.1299999999</v>
      </c>
      <c r="C11" s="115">
        <v>5517275.1299999999</v>
      </c>
      <c r="D11" s="108">
        <v>4452639.33</v>
      </c>
      <c r="E11" s="110">
        <f t="shared" si="0"/>
        <v>80.703594167144615</v>
      </c>
    </row>
    <row r="12" spans="1:14" ht="15.6" x14ac:dyDescent="0.3">
      <c r="A12" s="186" t="s">
        <v>49</v>
      </c>
      <c r="B12" s="115">
        <v>2353224.7200000002</v>
      </c>
      <c r="C12" s="115">
        <v>2353224.7200000002</v>
      </c>
      <c r="D12" s="108">
        <v>2251602.6</v>
      </c>
      <c r="E12" s="110">
        <f t="shared" si="0"/>
        <v>95.681580295484906</v>
      </c>
    </row>
    <row r="13" spans="1:14" ht="15.6" x14ac:dyDescent="0.3">
      <c r="A13" s="186" t="s">
        <v>70</v>
      </c>
      <c r="B13" s="115">
        <v>13226984.24</v>
      </c>
      <c r="C13" s="115">
        <v>5426984.2400000002</v>
      </c>
      <c r="D13" s="108">
        <v>4967262.2699999996</v>
      </c>
      <c r="E13" s="110">
        <f t="shared" si="0"/>
        <v>91.528960659004966</v>
      </c>
    </row>
    <row r="14" spans="1:14" ht="15.6" x14ac:dyDescent="0.3">
      <c r="A14" s="186" t="s">
        <v>71</v>
      </c>
      <c r="B14" s="115">
        <v>26263684.27</v>
      </c>
      <c r="C14" s="115">
        <v>24463684.27</v>
      </c>
      <c r="D14" s="108">
        <v>23018008.030000001</v>
      </c>
      <c r="E14" s="110">
        <f t="shared" si="0"/>
        <v>94.090521182155541</v>
      </c>
    </row>
    <row r="15" spans="1:14" ht="15.6" x14ac:dyDescent="0.3">
      <c r="A15" s="186" t="s">
        <v>29</v>
      </c>
      <c r="B15" s="115">
        <v>1563127.49</v>
      </c>
      <c r="C15" s="115">
        <v>1563127.49</v>
      </c>
      <c r="D15" s="108">
        <v>1563127.49</v>
      </c>
      <c r="E15" s="110">
        <f t="shared" si="0"/>
        <v>100</v>
      </c>
    </row>
    <row r="16" spans="1:14" ht="15.6" x14ac:dyDescent="0.3">
      <c r="A16" s="186" t="s">
        <v>5</v>
      </c>
      <c r="B16" s="115">
        <v>13821464.58</v>
      </c>
      <c r="C16" s="115">
        <v>12421464.58</v>
      </c>
      <c r="D16" s="108">
        <v>11846343.720000001</v>
      </c>
      <c r="E16" s="110">
        <f t="shared" si="0"/>
        <v>95.369943243842513</v>
      </c>
    </row>
    <row r="17" spans="1:5" ht="15.6" x14ac:dyDescent="0.3">
      <c r="A17" s="186" t="s">
        <v>40</v>
      </c>
      <c r="B17" s="115">
        <v>3674038.64</v>
      </c>
      <c r="C17" s="115">
        <v>3674038.64</v>
      </c>
      <c r="D17" s="108">
        <v>3674038.64</v>
      </c>
      <c r="E17" s="110">
        <f t="shared" si="0"/>
        <v>100</v>
      </c>
    </row>
    <row r="18" spans="1:5" ht="15.6" x14ac:dyDescent="0.3">
      <c r="A18" s="186" t="s">
        <v>72</v>
      </c>
      <c r="B18" s="115">
        <v>15597281</v>
      </c>
      <c r="C18" s="115">
        <v>13547281</v>
      </c>
      <c r="D18" s="108">
        <v>13228628.4</v>
      </c>
      <c r="E18" s="110">
        <f t="shared" si="0"/>
        <v>97.647848302548681</v>
      </c>
    </row>
    <row r="19" spans="1:5" ht="15.6" x14ac:dyDescent="0.3">
      <c r="A19" s="186" t="s">
        <v>33</v>
      </c>
      <c r="B19" s="115">
        <v>4644944.1100000003</v>
      </c>
      <c r="C19" s="115">
        <v>4644944.1100000003</v>
      </c>
      <c r="D19" s="108">
        <v>3714648.64</v>
      </c>
      <c r="E19" s="110">
        <f t="shared" si="0"/>
        <v>79.971869457004075</v>
      </c>
    </row>
    <row r="20" spans="1:5" ht="15.6" x14ac:dyDescent="0.3">
      <c r="A20" s="186" t="s">
        <v>34</v>
      </c>
      <c r="B20" s="115">
        <v>7984063</v>
      </c>
      <c r="C20" s="115">
        <v>7984063</v>
      </c>
      <c r="D20" s="108">
        <v>7984063</v>
      </c>
      <c r="E20" s="110">
        <f t="shared" si="0"/>
        <v>100</v>
      </c>
    </row>
    <row r="21" spans="1:5" ht="15.6" x14ac:dyDescent="0.3">
      <c r="A21" s="186" t="s">
        <v>35</v>
      </c>
      <c r="B21" s="115">
        <v>5051461.3899999997</v>
      </c>
      <c r="C21" s="115">
        <v>4551461.3899999997</v>
      </c>
      <c r="D21" s="108">
        <v>4485800</v>
      </c>
      <c r="E21" s="110">
        <f t="shared" si="0"/>
        <v>98.55735588256853</v>
      </c>
    </row>
    <row r="22" spans="1:5" ht="15.6" x14ac:dyDescent="0.3">
      <c r="A22" s="186" t="s">
        <v>73</v>
      </c>
      <c r="B22" s="115">
        <v>4202263.55</v>
      </c>
      <c r="C22" s="115">
        <v>4202263.55</v>
      </c>
      <c r="D22" s="108">
        <v>4093890.93</v>
      </c>
      <c r="E22" s="110">
        <f t="shared" si="0"/>
        <v>97.421089403114664</v>
      </c>
    </row>
    <row r="23" spans="1:5" ht="31.2" x14ac:dyDescent="0.3">
      <c r="A23" s="186" t="s">
        <v>74</v>
      </c>
      <c r="B23" s="115">
        <v>2550145.16</v>
      </c>
      <c r="C23" s="115">
        <v>2550145.16</v>
      </c>
      <c r="D23" s="108">
        <v>2235899.9900000002</v>
      </c>
      <c r="E23" s="110">
        <f t="shared" si="0"/>
        <v>87.677361472238701</v>
      </c>
    </row>
    <row r="24" spans="1:5" ht="15.6" x14ac:dyDescent="0.3">
      <c r="A24" s="186" t="s">
        <v>75</v>
      </c>
      <c r="B24" s="115">
        <v>3738386.64</v>
      </c>
      <c r="C24" s="115">
        <v>3738386.64</v>
      </c>
      <c r="D24" s="108">
        <v>3183865.54</v>
      </c>
      <c r="E24" s="110">
        <f t="shared" si="0"/>
        <v>85.166833893885311</v>
      </c>
    </row>
    <row r="25" spans="1:5" ht="15.6" x14ac:dyDescent="0.3">
      <c r="A25" s="186" t="s">
        <v>36</v>
      </c>
      <c r="B25" s="115">
        <v>11384332.85</v>
      </c>
      <c r="C25" s="115">
        <v>8684332.8499999996</v>
      </c>
      <c r="D25" s="108">
        <v>8127206.46</v>
      </c>
      <c r="E25" s="110">
        <f t="shared" si="0"/>
        <v>93.584695570483575</v>
      </c>
    </row>
    <row r="26" spans="1:5" ht="15.6" x14ac:dyDescent="0.3">
      <c r="A26" s="186" t="s">
        <v>64</v>
      </c>
      <c r="B26" s="115">
        <v>10585136.85</v>
      </c>
      <c r="C26" s="115">
        <v>10585136.85</v>
      </c>
      <c r="D26" s="108">
        <v>10274947.710000001</v>
      </c>
      <c r="E26" s="110">
        <f t="shared" si="0"/>
        <v>97.069578368275899</v>
      </c>
    </row>
    <row r="27" spans="1:5" ht="15.6" x14ac:dyDescent="0.3">
      <c r="A27" s="186" t="s">
        <v>37</v>
      </c>
      <c r="B27" s="115">
        <v>11824527.810000001</v>
      </c>
      <c r="C27" s="115">
        <v>11824527.810000001</v>
      </c>
      <c r="D27" s="108">
        <v>11312664.710000001</v>
      </c>
      <c r="E27" s="110">
        <f t="shared" si="0"/>
        <v>95.67117513506868</v>
      </c>
    </row>
    <row r="28" spans="1:5" ht="15.6" x14ac:dyDescent="0.3">
      <c r="A28" s="186" t="s">
        <v>76</v>
      </c>
      <c r="B28" s="115">
        <v>1378184.43</v>
      </c>
      <c r="C28" s="115">
        <v>1378184.43</v>
      </c>
      <c r="D28" s="108">
        <v>1306018.3</v>
      </c>
      <c r="E28" s="110">
        <f t="shared" si="0"/>
        <v>94.763681229514404</v>
      </c>
    </row>
    <row r="29" spans="1:5" ht="15.6" x14ac:dyDescent="0.3">
      <c r="A29" s="186" t="s">
        <v>23</v>
      </c>
      <c r="B29" s="115">
        <v>4433312.4800000004</v>
      </c>
      <c r="C29" s="115">
        <v>4433312.4800000004</v>
      </c>
      <c r="D29" s="108">
        <v>4433312.4800000004</v>
      </c>
      <c r="E29" s="110">
        <f t="shared" si="0"/>
        <v>100</v>
      </c>
    </row>
    <row r="30" spans="1:5" ht="15.6" x14ac:dyDescent="0.3">
      <c r="A30" s="186" t="s">
        <v>15</v>
      </c>
      <c r="B30" s="115">
        <v>15875331.029999999</v>
      </c>
      <c r="C30" s="115">
        <v>14425331.029999999</v>
      </c>
      <c r="D30" s="108">
        <v>14354514.609999999</v>
      </c>
      <c r="E30" s="110">
        <f t="shared" si="0"/>
        <v>99.50908287752479</v>
      </c>
    </row>
    <row r="31" spans="1:5" ht="15.6" x14ac:dyDescent="0.3">
      <c r="A31" s="186" t="s">
        <v>77</v>
      </c>
      <c r="B31" s="115">
        <v>4223451.74</v>
      </c>
      <c r="C31" s="115">
        <v>4223451.74</v>
      </c>
      <c r="D31" s="108">
        <v>4223451.74</v>
      </c>
      <c r="E31" s="110">
        <f t="shared" si="0"/>
        <v>100</v>
      </c>
    </row>
    <row r="32" spans="1:5" ht="15.6" x14ac:dyDescent="0.3">
      <c r="A32" s="186" t="s">
        <v>78</v>
      </c>
      <c r="B32" s="115">
        <v>7127534.0300000003</v>
      </c>
      <c r="C32" s="115">
        <v>6127534.0300000003</v>
      </c>
      <c r="D32" s="108">
        <v>6071573</v>
      </c>
      <c r="E32" s="110">
        <f t="shared" si="0"/>
        <v>99.08672836860606</v>
      </c>
    </row>
    <row r="33" spans="1:5" ht="15.6" x14ac:dyDescent="0.3">
      <c r="A33" s="186" t="s">
        <v>38</v>
      </c>
      <c r="B33" s="115">
        <v>9716807.5299999993</v>
      </c>
      <c r="C33" s="115">
        <v>9266807.5299999993</v>
      </c>
      <c r="D33" s="108">
        <v>8455690.5099999998</v>
      </c>
      <c r="E33" s="110">
        <f t="shared" si="0"/>
        <v>91.247071687049498</v>
      </c>
    </row>
    <row r="34" spans="1:5" ht="15.6" x14ac:dyDescent="0.3">
      <c r="A34" s="186" t="s">
        <v>39</v>
      </c>
      <c r="B34" s="115">
        <v>17377512.68</v>
      </c>
      <c r="C34" s="115">
        <v>14777512.68</v>
      </c>
      <c r="D34" s="108">
        <v>14002463.140000001</v>
      </c>
      <c r="E34" s="110">
        <f t="shared" si="0"/>
        <v>94.75520977864592</v>
      </c>
    </row>
    <row r="35" spans="1:5" ht="19.5" customHeight="1" x14ac:dyDescent="0.3">
      <c r="A35" s="190" t="s">
        <v>32</v>
      </c>
      <c r="B35" s="191">
        <f>SUM(B4:B34)</f>
        <v>594648612.48999989</v>
      </c>
      <c r="C35" s="191">
        <f>SUM(C4:C34)</f>
        <v>557898612.48999989</v>
      </c>
      <c r="D35" s="192">
        <f>SUM(D4:D34)</f>
        <v>546921565.11000001</v>
      </c>
      <c r="E35" s="116">
        <f t="shared" si="0"/>
        <v>98.032429704206052</v>
      </c>
    </row>
    <row r="38" spans="1:5" x14ac:dyDescent="0.3">
      <c r="A38" s="184"/>
      <c r="B38" s="184"/>
      <c r="D38" s="184"/>
      <c r="E38" s="184"/>
    </row>
    <row r="39" spans="1:5" ht="88.8" customHeight="1" x14ac:dyDescent="0.3">
      <c r="A39" s="205" t="s">
        <v>131</v>
      </c>
      <c r="B39" s="205"/>
      <c r="C39" s="205"/>
      <c r="D39" s="205"/>
      <c r="E39" s="205"/>
    </row>
  </sheetData>
  <mergeCells count="2">
    <mergeCell ref="A39:E39"/>
    <mergeCell ref="A1:E1"/>
  </mergeCells>
  <pageMargins left="0.39370078740157483" right="0.39370078740157483" top="0.35433070866141736" bottom="0.43307086614173229" header="0.15748031496062992" footer="0.23622047244094491"/>
  <pageSetup paperSize="9" scale="90" fitToHeight="0" orientation="portrait" r:id="rId1"/>
  <headerFooter>
    <oddHeader>&amp;C&amp;P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L6"/>
  <sheetViews>
    <sheetView view="pageBreakPreview" zoomScaleNormal="100" zoomScaleSheetLayoutView="100" workbookViewId="0">
      <selection activeCell="A8" sqref="A8:XFD13"/>
    </sheetView>
  </sheetViews>
  <sheetFormatPr defaultColWidth="9.109375" defaultRowHeight="15" x14ac:dyDescent="0.3"/>
  <cols>
    <col min="1" max="1" width="46.109375" style="2" customWidth="1"/>
    <col min="2" max="2" width="16.33203125" style="2" customWidth="1"/>
    <col min="3" max="3" width="16.44140625" style="2" customWidth="1"/>
    <col min="4" max="4" width="14.8867187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1.88671875" style="2" customWidth="1"/>
    <col min="14" max="16384" width="9.109375" style="2"/>
  </cols>
  <sheetData>
    <row r="1" spans="1:12" ht="145.80000000000001" customHeight="1" x14ac:dyDescent="0.3">
      <c r="A1" s="208" t="s">
        <v>132</v>
      </c>
      <c r="B1" s="208"/>
      <c r="C1" s="208"/>
      <c r="D1" s="208"/>
      <c r="E1" s="43"/>
      <c r="F1" s="43"/>
      <c r="G1" s="43"/>
      <c r="H1" s="43"/>
      <c r="I1" s="43"/>
      <c r="J1" s="43"/>
      <c r="K1" s="43"/>
      <c r="L1" s="43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8.7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5" t="s">
        <v>28</v>
      </c>
      <c r="B4" s="6">
        <v>187500</v>
      </c>
      <c r="C4" s="188">
        <v>187500</v>
      </c>
      <c r="D4" s="196">
        <f>C4/B4*100</f>
        <v>100</v>
      </c>
    </row>
    <row r="5" spans="1:12" ht="15.6" x14ac:dyDescent="0.3">
      <c r="A5" s="5" t="s">
        <v>15</v>
      </c>
      <c r="B5" s="6">
        <v>140000</v>
      </c>
      <c r="C5" s="188">
        <v>140000</v>
      </c>
      <c r="D5" s="196">
        <f t="shared" ref="D5:D6" si="0">C5/B5*100</f>
        <v>100</v>
      </c>
    </row>
    <row r="6" spans="1:12" ht="21.6" customHeight="1" x14ac:dyDescent="0.3">
      <c r="A6" s="8" t="s">
        <v>32</v>
      </c>
      <c r="B6" s="9">
        <f>SUM(B4:B5)</f>
        <v>327500</v>
      </c>
      <c r="C6" s="47">
        <f>SUM(C4:C5)</f>
        <v>327500</v>
      </c>
      <c r="D6" s="197">
        <f t="shared" si="0"/>
        <v>100</v>
      </c>
    </row>
  </sheetData>
  <mergeCells count="1">
    <mergeCell ref="A1:D1"/>
  </mergeCells>
  <pageMargins left="0.39370078740157483" right="0.39370078740157483" top="0.63" bottom="0.74803149606299213" header="0.31496062992125984" footer="0.31496062992125984"/>
  <pageSetup paperSize="9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L35"/>
  <sheetViews>
    <sheetView view="pageBreakPreview" topLeftCell="A10" zoomScaleNormal="100" zoomScaleSheetLayoutView="100" workbookViewId="0">
      <selection activeCell="A38" sqref="A38:XFD42"/>
    </sheetView>
  </sheetViews>
  <sheetFormatPr defaultColWidth="9.109375" defaultRowHeight="15" x14ac:dyDescent="0.3"/>
  <cols>
    <col min="1" max="1" width="46.44140625" style="2" customWidth="1"/>
    <col min="2" max="2" width="17.33203125" style="2" customWidth="1"/>
    <col min="3" max="3" width="16.44140625" style="2" customWidth="1"/>
    <col min="4" max="4" width="14.554687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1.88671875" style="2" customWidth="1"/>
    <col min="14" max="16384" width="9.109375" style="2"/>
  </cols>
  <sheetData>
    <row r="1" spans="1:12" ht="96" customHeight="1" x14ac:dyDescent="0.3">
      <c r="A1" s="209" t="s">
        <v>133</v>
      </c>
      <c r="B1" s="208"/>
      <c r="C1" s="208"/>
      <c r="D1" s="208"/>
      <c r="E1" s="43"/>
      <c r="F1" s="43"/>
      <c r="G1" s="43"/>
      <c r="H1" s="43"/>
      <c r="I1" s="43"/>
      <c r="J1" s="43"/>
      <c r="K1" s="43"/>
      <c r="L1" s="43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8.7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5" t="s">
        <v>3</v>
      </c>
      <c r="B4" s="6">
        <v>8838720</v>
      </c>
      <c r="C4" s="188">
        <v>8822216.8699999992</v>
      </c>
      <c r="D4" s="196">
        <f>C4/B4*100</f>
        <v>99.813285973534619</v>
      </c>
      <c r="H4" s="13"/>
      <c r="J4" s="4"/>
      <c r="K4" s="4"/>
      <c r="L4" s="4"/>
    </row>
    <row r="5" spans="1:12" ht="15.6" x14ac:dyDescent="0.3">
      <c r="A5" s="5" t="s">
        <v>4</v>
      </c>
      <c r="B5" s="6">
        <v>636120</v>
      </c>
      <c r="C5" s="187">
        <v>636120</v>
      </c>
      <c r="D5" s="196">
        <f t="shared" ref="D5:D35" si="0">C5/B5*100</f>
        <v>100</v>
      </c>
      <c r="H5" s="13"/>
    </row>
    <row r="6" spans="1:12" ht="15.6" x14ac:dyDescent="0.3">
      <c r="A6" s="5" t="s">
        <v>28</v>
      </c>
      <c r="B6" s="6">
        <v>931860</v>
      </c>
      <c r="C6" s="187">
        <v>931860</v>
      </c>
      <c r="D6" s="196">
        <f t="shared" si="0"/>
        <v>100</v>
      </c>
      <c r="H6" s="13"/>
    </row>
    <row r="7" spans="1:12" ht="15.6" x14ac:dyDescent="0.3">
      <c r="A7" s="5" t="s">
        <v>45</v>
      </c>
      <c r="B7" s="6">
        <v>624960</v>
      </c>
      <c r="C7" s="187">
        <v>411797.37</v>
      </c>
      <c r="D7" s="196">
        <f t="shared" si="0"/>
        <v>65.891796274961607</v>
      </c>
      <c r="H7" s="13"/>
    </row>
    <row r="8" spans="1:12" ht="15.6" x14ac:dyDescent="0.3">
      <c r="A8" s="5" t="s">
        <v>41</v>
      </c>
      <c r="B8" s="6">
        <v>334800</v>
      </c>
      <c r="C8" s="187">
        <v>183021.05</v>
      </c>
      <c r="D8" s="196">
        <f t="shared" si="0"/>
        <v>54.665785543608123</v>
      </c>
      <c r="H8" s="13"/>
    </row>
    <row r="9" spans="1:12" ht="15.6" x14ac:dyDescent="0.3">
      <c r="A9" s="5" t="s">
        <v>68</v>
      </c>
      <c r="B9" s="6">
        <v>591480</v>
      </c>
      <c r="C9" s="187">
        <v>357114.18</v>
      </c>
      <c r="D9" s="196">
        <f t="shared" si="0"/>
        <v>60.376374518157839</v>
      </c>
      <c r="H9" s="13"/>
    </row>
    <row r="10" spans="1:12" ht="15.6" x14ac:dyDescent="0.3">
      <c r="A10" s="5" t="s">
        <v>47</v>
      </c>
      <c r="B10" s="6">
        <v>1624896</v>
      </c>
      <c r="C10" s="187">
        <v>1624896</v>
      </c>
      <c r="D10" s="196">
        <f t="shared" si="0"/>
        <v>100</v>
      </c>
      <c r="H10" s="13"/>
    </row>
    <row r="11" spans="1:12" ht="15.6" x14ac:dyDescent="0.3">
      <c r="A11" s="5" t="s">
        <v>69</v>
      </c>
      <c r="B11" s="6">
        <v>703080</v>
      </c>
      <c r="C11" s="187">
        <v>703080</v>
      </c>
      <c r="D11" s="196">
        <f t="shared" si="0"/>
        <v>100</v>
      </c>
      <c r="H11" s="13"/>
    </row>
    <row r="12" spans="1:12" ht="15.6" x14ac:dyDescent="0.3">
      <c r="A12" s="5" t="s">
        <v>49</v>
      </c>
      <c r="B12" s="6">
        <v>401760</v>
      </c>
      <c r="C12" s="187">
        <v>350418.27</v>
      </c>
      <c r="D12" s="196">
        <f t="shared" si="0"/>
        <v>87.220795997610523</v>
      </c>
      <c r="H12" s="13"/>
    </row>
    <row r="13" spans="1:12" ht="15.6" x14ac:dyDescent="0.3">
      <c r="A13" s="5" t="s">
        <v>70</v>
      </c>
      <c r="B13" s="6">
        <v>725400</v>
      </c>
      <c r="C13" s="187">
        <v>725400</v>
      </c>
      <c r="D13" s="196">
        <f t="shared" si="0"/>
        <v>100</v>
      </c>
      <c r="H13" s="13"/>
    </row>
    <row r="14" spans="1:12" ht="15.6" x14ac:dyDescent="0.3">
      <c r="A14" s="5" t="s">
        <v>71</v>
      </c>
      <c r="B14" s="6">
        <v>2343600</v>
      </c>
      <c r="C14" s="187">
        <v>2343600</v>
      </c>
      <c r="D14" s="196">
        <f t="shared" si="0"/>
        <v>100</v>
      </c>
      <c r="H14" s="13"/>
    </row>
    <row r="15" spans="1:12" ht="15.6" x14ac:dyDescent="0.3">
      <c r="A15" s="5" t="s">
        <v>29</v>
      </c>
      <c r="B15" s="6">
        <v>223200</v>
      </c>
      <c r="C15" s="187">
        <v>223200</v>
      </c>
      <c r="D15" s="196">
        <f t="shared" si="0"/>
        <v>100</v>
      </c>
      <c r="H15" s="13"/>
    </row>
    <row r="16" spans="1:12" ht="15.6" x14ac:dyDescent="0.3">
      <c r="A16" s="5" t="s">
        <v>5</v>
      </c>
      <c r="B16" s="6">
        <v>1339200</v>
      </c>
      <c r="C16" s="187">
        <v>1017859.4</v>
      </c>
      <c r="D16" s="196">
        <f t="shared" si="0"/>
        <v>76.005032855436085</v>
      </c>
      <c r="H16" s="13"/>
    </row>
    <row r="17" spans="1:8" ht="15.6" x14ac:dyDescent="0.3">
      <c r="A17" s="5" t="s">
        <v>40</v>
      </c>
      <c r="B17" s="6">
        <v>412920</v>
      </c>
      <c r="C17" s="187">
        <v>306848.36</v>
      </c>
      <c r="D17" s="196">
        <f t="shared" si="0"/>
        <v>74.311818269882778</v>
      </c>
      <c r="H17" s="13"/>
    </row>
    <row r="18" spans="1:8" ht="15.6" x14ac:dyDescent="0.3">
      <c r="A18" s="5" t="s">
        <v>72</v>
      </c>
      <c r="B18" s="6">
        <v>1160640</v>
      </c>
      <c r="C18" s="187">
        <v>1155041.3799999999</v>
      </c>
      <c r="D18" s="196">
        <f t="shared" si="0"/>
        <v>99.517626481940994</v>
      </c>
      <c r="H18" s="13"/>
    </row>
    <row r="19" spans="1:8" ht="15.6" x14ac:dyDescent="0.3">
      <c r="A19" s="5" t="s">
        <v>33</v>
      </c>
      <c r="B19" s="6">
        <v>396180</v>
      </c>
      <c r="C19" s="187">
        <v>396180</v>
      </c>
      <c r="D19" s="196">
        <f t="shared" si="0"/>
        <v>100</v>
      </c>
      <c r="H19" s="13"/>
    </row>
    <row r="20" spans="1:8" ht="15.6" x14ac:dyDescent="0.3">
      <c r="A20" s="5" t="s">
        <v>34</v>
      </c>
      <c r="B20" s="6">
        <v>725400</v>
      </c>
      <c r="C20" s="187">
        <v>258893.56</v>
      </c>
      <c r="D20" s="196">
        <f t="shared" si="0"/>
        <v>35.68976564653984</v>
      </c>
      <c r="H20" s="13"/>
    </row>
    <row r="21" spans="1:8" ht="15.6" x14ac:dyDescent="0.3">
      <c r="A21" s="5" t="s">
        <v>35</v>
      </c>
      <c r="B21" s="6">
        <v>468720</v>
      </c>
      <c r="C21" s="187">
        <v>467170.01</v>
      </c>
      <c r="D21" s="196">
        <f t="shared" si="0"/>
        <v>99.669314302782041</v>
      </c>
      <c r="H21" s="13"/>
    </row>
    <row r="22" spans="1:8" ht="15.6" x14ac:dyDescent="0.3">
      <c r="A22" s="5" t="s">
        <v>73</v>
      </c>
      <c r="B22" s="6">
        <v>362700</v>
      </c>
      <c r="C22" s="187">
        <v>329770.45</v>
      </c>
      <c r="D22" s="196">
        <f t="shared" si="0"/>
        <v>90.920995312930799</v>
      </c>
      <c r="H22" s="13"/>
    </row>
    <row r="23" spans="1:8" ht="15.6" x14ac:dyDescent="0.3">
      <c r="A23" s="5" t="s">
        <v>74</v>
      </c>
      <c r="B23" s="6">
        <v>478764</v>
      </c>
      <c r="C23" s="187">
        <v>186747.12</v>
      </c>
      <c r="D23" s="196">
        <f t="shared" si="0"/>
        <v>39.006090683510038</v>
      </c>
      <c r="H23" s="13"/>
    </row>
    <row r="24" spans="1:8" ht="15.6" x14ac:dyDescent="0.3">
      <c r="A24" s="5" t="s">
        <v>75</v>
      </c>
      <c r="B24" s="6">
        <v>504432</v>
      </c>
      <c r="C24" s="187">
        <v>429660</v>
      </c>
      <c r="D24" s="196">
        <f t="shared" si="0"/>
        <v>85.17699115044249</v>
      </c>
      <c r="H24" s="13"/>
    </row>
    <row r="25" spans="1:8" ht="15.6" x14ac:dyDescent="0.3">
      <c r="A25" s="5" t="s">
        <v>36</v>
      </c>
      <c r="B25" s="6">
        <v>837000</v>
      </c>
      <c r="C25" s="187">
        <v>830263.01</v>
      </c>
      <c r="D25" s="196">
        <f t="shared" si="0"/>
        <v>99.195102747909203</v>
      </c>
      <c r="H25" s="13"/>
    </row>
    <row r="26" spans="1:8" ht="15.6" x14ac:dyDescent="0.3">
      <c r="A26" s="5" t="s">
        <v>64</v>
      </c>
      <c r="B26" s="6">
        <v>624960</v>
      </c>
      <c r="C26" s="187">
        <v>180384.64000000001</v>
      </c>
      <c r="D26" s="196">
        <f t="shared" si="0"/>
        <v>28.86338965693805</v>
      </c>
      <c r="H26" s="13"/>
    </row>
    <row r="27" spans="1:8" ht="15.6" x14ac:dyDescent="0.3">
      <c r="A27" s="5" t="s">
        <v>37</v>
      </c>
      <c r="B27" s="6">
        <v>915120</v>
      </c>
      <c r="C27" s="187">
        <v>437207.03999999998</v>
      </c>
      <c r="D27" s="196">
        <f t="shared" si="0"/>
        <v>47.775924468922106</v>
      </c>
      <c r="H27" s="13"/>
    </row>
    <row r="28" spans="1:8" ht="15.6" x14ac:dyDescent="0.3">
      <c r="A28" s="5" t="s">
        <v>76</v>
      </c>
      <c r="B28" s="6">
        <v>279000</v>
      </c>
      <c r="C28" s="187">
        <v>223212.24</v>
      </c>
      <c r="D28" s="196">
        <f t="shared" si="0"/>
        <v>80.004387096774181</v>
      </c>
      <c r="H28" s="13"/>
    </row>
    <row r="29" spans="1:8" ht="15.6" x14ac:dyDescent="0.3">
      <c r="A29" s="5" t="s">
        <v>23</v>
      </c>
      <c r="B29" s="6">
        <v>446400</v>
      </c>
      <c r="C29" s="187">
        <v>214268.53</v>
      </c>
      <c r="D29" s="196">
        <f t="shared" si="0"/>
        <v>47.999222670250894</v>
      </c>
      <c r="H29" s="13"/>
    </row>
    <row r="30" spans="1:8" ht="15.6" x14ac:dyDescent="0.3">
      <c r="A30" s="5" t="s">
        <v>15</v>
      </c>
      <c r="B30" s="6">
        <v>1562400</v>
      </c>
      <c r="C30" s="187">
        <v>1136582.31</v>
      </c>
      <c r="D30" s="196">
        <f t="shared" si="0"/>
        <v>72.745923579109061</v>
      </c>
      <c r="H30" s="13"/>
    </row>
    <row r="31" spans="1:8" ht="15.6" x14ac:dyDescent="0.3">
      <c r="A31" s="5" t="s">
        <v>77</v>
      </c>
      <c r="B31" s="6">
        <v>446400</v>
      </c>
      <c r="C31" s="187">
        <v>189720</v>
      </c>
      <c r="D31" s="196">
        <f t="shared" si="0"/>
        <v>42.5</v>
      </c>
      <c r="H31" s="13"/>
    </row>
    <row r="32" spans="1:8" ht="15.6" x14ac:dyDescent="0.3">
      <c r="A32" s="5" t="s">
        <v>78</v>
      </c>
      <c r="B32" s="6">
        <v>926280</v>
      </c>
      <c r="C32" s="187">
        <v>744372</v>
      </c>
      <c r="D32" s="196">
        <f t="shared" si="0"/>
        <v>80.361445783132538</v>
      </c>
      <c r="H32" s="13"/>
    </row>
    <row r="33" spans="1:8" ht="15.6" x14ac:dyDescent="0.3">
      <c r="A33" s="5" t="s">
        <v>38</v>
      </c>
      <c r="B33" s="6">
        <v>837000</v>
      </c>
      <c r="C33" s="187">
        <v>318935.87</v>
      </c>
      <c r="D33" s="196">
        <f t="shared" si="0"/>
        <v>38.104643966547194</v>
      </c>
      <c r="H33" s="13"/>
    </row>
    <row r="34" spans="1:8" ht="15.6" x14ac:dyDescent="0.3">
      <c r="A34" s="5" t="s">
        <v>39</v>
      </c>
      <c r="B34" s="6">
        <v>1026720</v>
      </c>
      <c r="C34" s="187">
        <v>1010599.99</v>
      </c>
      <c r="D34" s="196">
        <f t="shared" si="0"/>
        <v>98.42995071684588</v>
      </c>
      <c r="H34" s="13"/>
    </row>
    <row r="35" spans="1:8" ht="19.5" customHeight="1" x14ac:dyDescent="0.3">
      <c r="A35" s="8" t="s">
        <v>32</v>
      </c>
      <c r="B35" s="9">
        <f>SUM(B4:B34)</f>
        <v>31730112</v>
      </c>
      <c r="C35" s="9">
        <f>SUM(C4:C34)</f>
        <v>27146439.649999995</v>
      </c>
      <c r="D35" s="197">
        <f t="shared" si="0"/>
        <v>85.554187927228227</v>
      </c>
    </row>
  </sheetData>
  <mergeCells count="1">
    <mergeCell ref="A1:D1"/>
  </mergeCells>
  <pageMargins left="0.39370078740157483" right="0.39370078740157483" top="0.28999999999999998" bottom="0.27" header="0.19" footer="0.17"/>
  <pageSetup paperSize="9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rgb="FF0000CC"/>
  </sheetPr>
  <dimension ref="A1:N30"/>
  <sheetViews>
    <sheetView view="pageBreakPreview" zoomScaleNormal="100" zoomScaleSheetLayoutView="100" workbookViewId="0">
      <selection activeCell="A14" sqref="A14"/>
    </sheetView>
  </sheetViews>
  <sheetFormatPr defaultColWidth="9.109375" defaultRowHeight="15" x14ac:dyDescent="0.3"/>
  <cols>
    <col min="1" max="1" width="39.109375" style="2" customWidth="1"/>
    <col min="2" max="2" width="17.6640625" style="2" customWidth="1"/>
    <col min="3" max="3" width="17.77734375" style="184" customWidth="1"/>
    <col min="4" max="4" width="17.33203125" style="2" customWidth="1"/>
    <col min="5" max="5" width="14" style="2" customWidth="1"/>
    <col min="6" max="6" width="9.88671875" style="2" customWidth="1"/>
    <col min="7" max="8" width="8.88671875" style="2" customWidth="1"/>
    <col min="9" max="9" width="19.33203125" style="2" customWidth="1"/>
    <col min="10" max="10" width="8.88671875" style="2" customWidth="1"/>
    <col min="11" max="13" width="16.44140625" style="2" customWidth="1"/>
    <col min="14" max="14" width="25.6640625" style="2" customWidth="1"/>
    <col min="15" max="16384" width="9.109375" style="2"/>
  </cols>
  <sheetData>
    <row r="1" spans="1:14" ht="129" customHeight="1" x14ac:dyDescent="0.3">
      <c r="A1" s="210" t="s">
        <v>134</v>
      </c>
      <c r="B1" s="206"/>
      <c r="C1" s="206"/>
      <c r="D1" s="206"/>
      <c r="E1" s="206"/>
      <c r="F1" s="43"/>
      <c r="G1" s="43"/>
      <c r="H1" s="43"/>
      <c r="I1" s="43"/>
      <c r="J1" s="43"/>
      <c r="K1" s="43"/>
      <c r="L1" s="43"/>
      <c r="M1" s="43"/>
    </row>
    <row r="2" spans="1:14" ht="20.25" customHeight="1" x14ac:dyDescent="0.3">
      <c r="A2" s="1"/>
      <c r="B2" s="1"/>
      <c r="C2" s="183"/>
      <c r="D2" s="3"/>
      <c r="E2" s="3" t="s">
        <v>0</v>
      </c>
      <c r="F2" s="44"/>
      <c r="G2" s="44"/>
      <c r="H2" s="44"/>
      <c r="I2" s="44"/>
      <c r="J2" s="45"/>
      <c r="K2" s="46"/>
      <c r="L2" s="46"/>
      <c r="M2" s="46"/>
    </row>
    <row r="3" spans="1:14" ht="102" customHeight="1" x14ac:dyDescent="0.3">
      <c r="A3" s="146" t="s">
        <v>2</v>
      </c>
      <c r="B3" s="102" t="s">
        <v>106</v>
      </c>
      <c r="C3" s="102" t="s">
        <v>107</v>
      </c>
      <c r="D3" s="117" t="s">
        <v>102</v>
      </c>
      <c r="E3" s="179" t="s">
        <v>115</v>
      </c>
      <c r="K3" s="10"/>
      <c r="L3" s="10"/>
      <c r="M3" s="10"/>
      <c r="N3" s="10"/>
    </row>
    <row r="4" spans="1:14" ht="15.6" x14ac:dyDescent="0.3">
      <c r="A4" s="5" t="s">
        <v>15</v>
      </c>
      <c r="B4" s="6">
        <v>117765252.53</v>
      </c>
      <c r="C4" s="188">
        <v>101614545.45</v>
      </c>
      <c r="D4" s="39">
        <v>101614493.98999999</v>
      </c>
      <c r="E4" s="196">
        <f>D4/C4*100</f>
        <v>99.999949357643843</v>
      </c>
      <c r="K4" s="4"/>
      <c r="L4" s="4"/>
      <c r="M4" s="4"/>
    </row>
    <row r="5" spans="1:14" ht="20.399999999999999" customHeight="1" x14ac:dyDescent="0.3">
      <c r="A5" s="8" t="s">
        <v>32</v>
      </c>
      <c r="B5" s="9">
        <f>SUM(B4:B4)</f>
        <v>117765252.53</v>
      </c>
      <c r="C5" s="191">
        <f t="shared" ref="C5:D5" si="0">SUM(C4:C4)</f>
        <v>101614545.45</v>
      </c>
      <c r="D5" s="191">
        <f t="shared" si="0"/>
        <v>101614493.98999999</v>
      </c>
      <c r="E5" s="197">
        <f>D5/C5*100</f>
        <v>99.999949357643843</v>
      </c>
    </row>
    <row r="6" spans="1:14" ht="15" customHeight="1" x14ac:dyDescent="0.3"/>
    <row r="7" spans="1:14" x14ac:dyDescent="0.3">
      <c r="A7" s="184"/>
      <c r="B7" s="184"/>
      <c r="D7" s="184"/>
      <c r="E7" s="184"/>
    </row>
    <row r="8" spans="1:14" ht="57" customHeight="1" x14ac:dyDescent="0.3">
      <c r="A8" s="205" t="s">
        <v>135</v>
      </c>
      <c r="B8" s="205"/>
      <c r="C8" s="205"/>
      <c r="D8" s="205"/>
      <c r="E8" s="205"/>
    </row>
    <row r="9" spans="1:14" ht="15" customHeight="1" x14ac:dyDescent="0.3"/>
    <row r="10" spans="1:14" ht="15" customHeight="1" x14ac:dyDescent="0.3"/>
    <row r="11" spans="1:14" ht="15" customHeight="1" x14ac:dyDescent="0.3"/>
    <row r="12" spans="1:14" ht="15" customHeight="1" x14ac:dyDescent="0.3"/>
    <row r="13" spans="1:14" ht="15" customHeight="1" x14ac:dyDescent="0.3"/>
    <row r="14" spans="1:14" ht="15" customHeight="1" x14ac:dyDescent="0.3"/>
    <row r="15" spans="1:14" ht="15" customHeight="1" x14ac:dyDescent="0.3"/>
    <row r="16" spans="1:14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9.5" customHeight="1" x14ac:dyDescent="0.3"/>
  </sheetData>
  <mergeCells count="2">
    <mergeCell ref="A8:E8"/>
    <mergeCell ref="A1:E1"/>
  </mergeCells>
  <pageMargins left="0.39370078740157483" right="0.39370078740157483" top="0.59" bottom="0.74803149606299213" header="0.31496062992125984" footer="0.31496062992125984"/>
  <pageSetup paperSize="9" scale="90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rgb="FF0000CC"/>
  </sheetPr>
  <dimension ref="A1:M29"/>
  <sheetViews>
    <sheetView view="pageBreakPreview" zoomScaleNormal="100" zoomScaleSheetLayoutView="100" workbookViewId="0">
      <selection activeCell="A8" sqref="A8"/>
    </sheetView>
  </sheetViews>
  <sheetFormatPr defaultColWidth="9.109375" defaultRowHeight="15" x14ac:dyDescent="0.3"/>
  <cols>
    <col min="1" max="1" width="38.88671875" style="2" customWidth="1"/>
    <col min="2" max="2" width="17.6640625" style="2" customWidth="1"/>
    <col min="3" max="3" width="17.21875" style="184" customWidth="1"/>
    <col min="4" max="4" width="17.6640625" style="2" customWidth="1"/>
    <col min="5" max="5" width="13.88671875" style="2" customWidth="1"/>
    <col min="6" max="6" width="9.88671875" style="2" customWidth="1"/>
    <col min="7" max="8" width="8.88671875" style="2" customWidth="1"/>
    <col min="9" max="9" width="19.33203125" style="2" customWidth="1"/>
    <col min="10" max="10" width="8.88671875" style="2" customWidth="1"/>
    <col min="11" max="13" width="16.44140625" style="2" customWidth="1"/>
    <col min="14" max="14" width="23.33203125" style="2" customWidth="1"/>
    <col min="15" max="16384" width="9.109375" style="2"/>
  </cols>
  <sheetData>
    <row r="1" spans="1:13" ht="134.4" customHeight="1" x14ac:dyDescent="0.3">
      <c r="A1" s="211" t="s">
        <v>151</v>
      </c>
      <c r="B1" s="211"/>
      <c r="C1" s="211"/>
      <c r="D1" s="211"/>
      <c r="E1" s="211"/>
      <c r="F1" s="43"/>
      <c r="G1" s="43"/>
      <c r="H1" s="43"/>
      <c r="I1" s="43"/>
      <c r="J1" s="43"/>
      <c r="K1" s="43"/>
      <c r="L1" s="43"/>
      <c r="M1" s="43"/>
    </row>
    <row r="2" spans="1:13" ht="20.25" customHeight="1" x14ac:dyDescent="0.3">
      <c r="A2" s="1"/>
      <c r="B2" s="1"/>
      <c r="C2" s="183"/>
      <c r="D2" s="3"/>
      <c r="E2" s="3" t="s">
        <v>0</v>
      </c>
      <c r="F2" s="44"/>
      <c r="G2" s="44"/>
      <c r="H2" s="44"/>
      <c r="I2" s="44"/>
      <c r="J2" s="45"/>
      <c r="K2" s="46"/>
      <c r="L2" s="46"/>
      <c r="M2" s="46"/>
    </row>
    <row r="3" spans="1:13" ht="101.4" customHeight="1" x14ac:dyDescent="0.3">
      <c r="A3" s="146" t="s">
        <v>2</v>
      </c>
      <c r="B3" s="102" t="s">
        <v>106</v>
      </c>
      <c r="C3" s="102" t="s">
        <v>107</v>
      </c>
      <c r="D3" s="117" t="s">
        <v>102</v>
      </c>
      <c r="E3" s="179" t="s">
        <v>115</v>
      </c>
      <c r="K3" s="10"/>
      <c r="L3" s="10"/>
      <c r="M3" s="4"/>
    </row>
    <row r="4" spans="1:13" ht="15.6" x14ac:dyDescent="0.3">
      <c r="A4" s="90" t="s">
        <v>3</v>
      </c>
      <c r="B4" s="48">
        <v>636727102.45000005</v>
      </c>
      <c r="C4" s="48">
        <v>545383055.85000002</v>
      </c>
      <c r="D4" s="48">
        <v>480735123.39999998</v>
      </c>
      <c r="E4" s="196">
        <f>D4/C4*100</f>
        <v>88.14632545757334</v>
      </c>
      <c r="K4" s="4"/>
      <c r="L4" s="4"/>
      <c r="M4" s="4"/>
    </row>
    <row r="5" spans="1:13" ht="15.6" x14ac:dyDescent="0.3">
      <c r="A5" s="25" t="s">
        <v>32</v>
      </c>
      <c r="B5" s="49">
        <f t="shared" ref="B5:D5" si="0">SUM(B4:B4)</f>
        <v>636727102.45000005</v>
      </c>
      <c r="C5" s="49">
        <f t="shared" si="0"/>
        <v>545383055.85000002</v>
      </c>
      <c r="D5" s="49">
        <f t="shared" si="0"/>
        <v>480735123.39999998</v>
      </c>
      <c r="E5" s="197">
        <f>D5/C5*100</f>
        <v>88.14632545757334</v>
      </c>
    </row>
    <row r="6" spans="1:13" ht="15" customHeight="1" x14ac:dyDescent="0.3"/>
    <row r="7" spans="1:13" ht="15" customHeight="1" x14ac:dyDescent="0.3"/>
    <row r="9" spans="1:13" ht="50.4" customHeight="1" x14ac:dyDescent="0.3">
      <c r="A9" s="205" t="s">
        <v>152</v>
      </c>
      <c r="B9" s="205"/>
      <c r="C9" s="205"/>
      <c r="D9" s="205"/>
      <c r="E9" s="205"/>
    </row>
    <row r="10" spans="1:13" ht="15" customHeight="1" x14ac:dyDescent="0.3"/>
    <row r="11" spans="1:13" ht="15" customHeight="1" x14ac:dyDescent="0.3"/>
    <row r="12" spans="1:13" ht="15" customHeight="1" x14ac:dyDescent="0.3"/>
    <row r="13" spans="1:13" ht="15" customHeight="1" x14ac:dyDescent="0.3"/>
    <row r="14" spans="1:13" ht="15" customHeight="1" x14ac:dyDescent="0.3"/>
    <row r="15" spans="1:13" ht="15" customHeight="1" x14ac:dyDescent="0.3"/>
    <row r="16" spans="1:13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9.5" customHeight="1" x14ac:dyDescent="0.3"/>
  </sheetData>
  <mergeCells count="2">
    <mergeCell ref="A9:E9"/>
    <mergeCell ref="A1:E1"/>
  </mergeCells>
  <pageMargins left="0.39370078740157483" right="0.39370078740157483" top="0.7" bottom="0.74803149606299213" header="0.31496062992125984" footer="0.31496062992125984"/>
  <pageSetup paperSize="9" scale="90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rgb="FF0000CC"/>
  </sheetPr>
  <dimension ref="A1:N28"/>
  <sheetViews>
    <sheetView view="pageBreakPreview" zoomScaleNormal="100" zoomScaleSheetLayoutView="100" workbookViewId="0">
      <selection activeCell="A9" sqref="A9:XFD17"/>
    </sheetView>
  </sheetViews>
  <sheetFormatPr defaultColWidth="9.109375" defaultRowHeight="15" x14ac:dyDescent="0.3"/>
  <cols>
    <col min="1" max="1" width="38.77734375" style="2" customWidth="1"/>
    <col min="2" max="2" width="17.77734375" style="2" customWidth="1"/>
    <col min="3" max="3" width="17.6640625" style="184" customWidth="1"/>
    <col min="4" max="4" width="17.6640625" style="2" customWidth="1"/>
    <col min="5" max="5" width="13.88671875" style="2" customWidth="1"/>
    <col min="6" max="6" width="9.88671875" style="2" customWidth="1"/>
    <col min="7" max="8" width="8.88671875" style="2" customWidth="1"/>
    <col min="9" max="9" width="19.33203125" style="2" customWidth="1"/>
    <col min="10" max="10" width="8.88671875" style="2" customWidth="1"/>
    <col min="11" max="13" width="16.44140625" style="2" customWidth="1"/>
    <col min="14" max="14" width="21.6640625" style="2" customWidth="1"/>
    <col min="15" max="16384" width="9.109375" style="2"/>
  </cols>
  <sheetData>
    <row r="1" spans="1:14" ht="124.2" customHeight="1" x14ac:dyDescent="0.3">
      <c r="A1" s="211" t="s">
        <v>153</v>
      </c>
      <c r="B1" s="211"/>
      <c r="C1" s="211"/>
      <c r="D1" s="211"/>
      <c r="E1" s="211"/>
      <c r="F1" s="57"/>
      <c r="G1" s="57"/>
      <c r="H1" s="57"/>
      <c r="I1" s="57"/>
      <c r="J1" s="57"/>
      <c r="K1" s="57"/>
      <c r="L1" s="57"/>
      <c r="M1" s="57"/>
      <c r="N1" s="58"/>
    </row>
    <row r="2" spans="1:14" ht="20.25" customHeight="1" x14ac:dyDescent="0.3">
      <c r="A2" s="1"/>
      <c r="B2" s="1"/>
      <c r="C2" s="183"/>
      <c r="D2" s="3"/>
      <c r="E2" s="3" t="s">
        <v>0</v>
      </c>
      <c r="F2" s="59"/>
      <c r="G2" s="59"/>
      <c r="H2" s="59"/>
      <c r="I2" s="59"/>
      <c r="J2" s="60"/>
      <c r="K2" s="61"/>
      <c r="L2" s="61"/>
      <c r="M2" s="61"/>
      <c r="N2" s="58"/>
    </row>
    <row r="3" spans="1:14" ht="111" customHeight="1" x14ac:dyDescent="0.3">
      <c r="A3" s="146" t="s">
        <v>2</v>
      </c>
      <c r="B3" s="102" t="s">
        <v>106</v>
      </c>
      <c r="C3" s="102" t="s">
        <v>107</v>
      </c>
      <c r="D3" s="117" t="s">
        <v>102</v>
      </c>
      <c r="E3" s="179" t="s">
        <v>115</v>
      </c>
      <c r="K3" s="10"/>
      <c r="L3" s="10"/>
      <c r="M3" s="4"/>
    </row>
    <row r="4" spans="1:14" ht="15.6" x14ac:dyDescent="0.3">
      <c r="A4" s="5" t="s">
        <v>3</v>
      </c>
      <c r="B4" s="187">
        <v>1119332706.73</v>
      </c>
      <c r="C4" s="188">
        <v>1131498074.23</v>
      </c>
      <c r="D4" s="188">
        <v>1077582552.8800001</v>
      </c>
      <c r="E4" s="196">
        <f>D4/C4*100</f>
        <v>95.235031983002699</v>
      </c>
      <c r="K4" s="4"/>
      <c r="L4" s="4"/>
      <c r="M4" s="4"/>
    </row>
    <row r="5" spans="1:14" ht="15.6" x14ac:dyDescent="0.3">
      <c r="A5" s="5" t="s">
        <v>41</v>
      </c>
      <c r="B5" s="187">
        <v>11880000</v>
      </c>
      <c r="C5" s="187">
        <v>11880000</v>
      </c>
      <c r="D5" s="188">
        <v>11879031.949999999</v>
      </c>
      <c r="E5" s="196">
        <f t="shared" ref="E5:E7" si="0">D5/C5*100</f>
        <v>99.991851430976425</v>
      </c>
      <c r="K5" s="4"/>
      <c r="L5" s="4"/>
      <c r="M5" s="4"/>
    </row>
    <row r="6" spans="1:14" ht="31.2" x14ac:dyDescent="0.3">
      <c r="A6" s="5" t="s">
        <v>51</v>
      </c>
      <c r="B6" s="187">
        <v>46163671.890000001</v>
      </c>
      <c r="C6" s="188">
        <v>46030603.25</v>
      </c>
      <c r="D6" s="188">
        <v>46030603.25</v>
      </c>
      <c r="E6" s="196">
        <f t="shared" si="0"/>
        <v>100</v>
      </c>
      <c r="K6" s="4"/>
      <c r="L6" s="4"/>
      <c r="M6" s="4"/>
    </row>
    <row r="7" spans="1:14" ht="19.2" customHeight="1" x14ac:dyDescent="0.3">
      <c r="A7" s="8" t="s">
        <v>32</v>
      </c>
      <c r="B7" s="191">
        <f>SUM(B4:B6)</f>
        <v>1177376378.6200001</v>
      </c>
      <c r="C7" s="191">
        <f>SUM(C4:C6)</f>
        <v>1189408677.48</v>
      </c>
      <c r="D7" s="191">
        <f>SUM(D4:D6)</f>
        <v>1135492188.0800002</v>
      </c>
      <c r="E7" s="197">
        <f t="shared" si="0"/>
        <v>95.466950055027951</v>
      </c>
    </row>
    <row r="8" spans="1:14" ht="15" customHeight="1" x14ac:dyDescent="0.3"/>
    <row r="9" spans="1:14" ht="51" customHeight="1" x14ac:dyDescent="0.3">
      <c r="A9" s="205" t="s">
        <v>154</v>
      </c>
      <c r="B9" s="205"/>
      <c r="C9" s="205"/>
      <c r="D9" s="205"/>
      <c r="E9" s="205"/>
    </row>
    <row r="10" spans="1:14" ht="15" customHeight="1" x14ac:dyDescent="0.3"/>
    <row r="11" spans="1:14" ht="15" customHeight="1" x14ac:dyDescent="0.3"/>
    <row r="12" spans="1:14" ht="15" customHeight="1" x14ac:dyDescent="0.3"/>
    <row r="13" spans="1:14" ht="15" customHeight="1" x14ac:dyDescent="0.3"/>
    <row r="14" spans="1:14" ht="15" customHeight="1" x14ac:dyDescent="0.3"/>
    <row r="15" spans="1:14" ht="15" customHeight="1" x14ac:dyDescent="0.3"/>
    <row r="16" spans="1:14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9.5" customHeight="1" x14ac:dyDescent="0.3"/>
  </sheetData>
  <mergeCells count="2">
    <mergeCell ref="A9:E9"/>
    <mergeCell ref="A1:E1"/>
  </mergeCells>
  <pageMargins left="0.39370078740157483" right="0.39370078740157483" top="0.56000000000000005" bottom="0.74803149606299213" header="0.31496062992125984" footer="0.31496062992125984"/>
  <pageSetup paperSize="9" scale="9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0000CC"/>
  </sheetPr>
  <dimension ref="A1:M11"/>
  <sheetViews>
    <sheetView view="pageBreakPreview" topLeftCell="A4" zoomScale="115" zoomScaleNormal="100" zoomScaleSheetLayoutView="115" workbookViewId="0">
      <selection activeCell="A10" sqref="A10:XFD16"/>
    </sheetView>
  </sheetViews>
  <sheetFormatPr defaultColWidth="9.109375" defaultRowHeight="15" x14ac:dyDescent="0.3"/>
  <cols>
    <col min="1" max="1" width="40.6640625" style="2" customWidth="1"/>
    <col min="2" max="2" width="16.21875" style="2" customWidth="1"/>
    <col min="3" max="3" width="17.21875" style="184" customWidth="1"/>
    <col min="4" max="4" width="17.44140625" style="2" customWidth="1"/>
    <col min="5" max="5" width="13.6640625" style="2" customWidth="1"/>
    <col min="6" max="6" width="9.88671875" style="2" customWidth="1"/>
    <col min="7" max="8" width="8.88671875" style="2" customWidth="1"/>
    <col min="9" max="9" width="19.33203125" style="2" customWidth="1"/>
    <col min="10" max="10" width="8.88671875" style="2" customWidth="1"/>
    <col min="11" max="13" width="16.44140625" style="2" customWidth="1"/>
    <col min="14" max="14" width="24.44140625" style="2" customWidth="1"/>
    <col min="15" max="16384" width="9.109375" style="2"/>
  </cols>
  <sheetData>
    <row r="1" spans="1:13" ht="107.4" customHeight="1" x14ac:dyDescent="0.3">
      <c r="A1" s="207" t="s">
        <v>113</v>
      </c>
      <c r="B1" s="207"/>
      <c r="C1" s="207"/>
      <c r="D1" s="207"/>
      <c r="E1" s="207"/>
      <c r="F1" s="43"/>
      <c r="G1" s="43"/>
      <c r="H1" s="43"/>
      <c r="I1" s="43"/>
      <c r="J1" s="43"/>
      <c r="K1" s="43"/>
      <c r="L1" s="43"/>
      <c r="M1" s="43"/>
    </row>
    <row r="2" spans="1:13" ht="20.25" customHeight="1" x14ac:dyDescent="0.3">
      <c r="A2" s="1"/>
      <c r="B2" s="1"/>
      <c r="C2" s="183"/>
      <c r="D2" s="3"/>
      <c r="E2" s="3" t="s">
        <v>0</v>
      </c>
      <c r="F2" s="44"/>
      <c r="G2" s="44"/>
      <c r="H2" s="44"/>
      <c r="I2" s="44"/>
      <c r="J2" s="45"/>
      <c r="K2" s="46"/>
      <c r="L2" s="46"/>
      <c r="M2" s="46"/>
    </row>
    <row r="3" spans="1:13" ht="102" customHeight="1" x14ac:dyDescent="0.3">
      <c r="A3" s="194" t="s">
        <v>2</v>
      </c>
      <c r="B3" s="195" t="s">
        <v>106</v>
      </c>
      <c r="C3" s="195" t="s">
        <v>107</v>
      </c>
      <c r="D3" s="195" t="s">
        <v>102</v>
      </c>
      <c r="E3" s="195" t="s">
        <v>115</v>
      </c>
      <c r="K3" s="10"/>
      <c r="L3" s="10"/>
      <c r="M3" s="10"/>
    </row>
    <row r="4" spans="1:13" ht="15.6" x14ac:dyDescent="0.3">
      <c r="A4" s="5" t="s">
        <v>45</v>
      </c>
      <c r="B4" s="39">
        <v>51775740</v>
      </c>
      <c r="C4" s="188">
        <v>3133419.46</v>
      </c>
      <c r="D4" s="188">
        <v>3133419.46</v>
      </c>
      <c r="E4" s="196">
        <f>D4/C4*100</f>
        <v>100</v>
      </c>
      <c r="K4" s="4"/>
      <c r="L4" s="4"/>
      <c r="M4" s="4"/>
    </row>
    <row r="5" spans="1:13" ht="31.2" x14ac:dyDescent="0.3">
      <c r="A5" s="5" t="s">
        <v>56</v>
      </c>
      <c r="B5" s="39">
        <v>49758620.619999997</v>
      </c>
      <c r="C5" s="188">
        <v>49159076.310000002</v>
      </c>
      <c r="D5" s="188">
        <v>49159076.310000002</v>
      </c>
      <c r="E5" s="196">
        <f t="shared" ref="E5:E8" si="0">D5/C5*100</f>
        <v>100</v>
      </c>
      <c r="K5" s="4"/>
      <c r="L5" s="4"/>
      <c r="M5" s="4"/>
    </row>
    <row r="6" spans="1:13" ht="31.2" x14ac:dyDescent="0.3">
      <c r="A6" s="5" t="s">
        <v>67</v>
      </c>
      <c r="B6" s="39">
        <v>41286607.030000001</v>
      </c>
      <c r="C6" s="188">
        <v>40960464.399999999</v>
      </c>
      <c r="D6" s="188">
        <v>40960464.399999999</v>
      </c>
      <c r="E6" s="196">
        <f t="shared" si="0"/>
        <v>100</v>
      </c>
      <c r="K6" s="4"/>
      <c r="L6" s="4"/>
      <c r="M6" s="4"/>
    </row>
    <row r="7" spans="1:13" ht="15.6" x14ac:dyDescent="0.3">
      <c r="A7" s="5" t="s">
        <v>15</v>
      </c>
      <c r="B7" s="39">
        <v>118043192.34999999</v>
      </c>
      <c r="C7" s="188">
        <v>118043192.34999999</v>
      </c>
      <c r="D7" s="188">
        <v>118043192.34999999</v>
      </c>
      <c r="E7" s="196">
        <f t="shared" si="0"/>
        <v>100</v>
      </c>
      <c r="K7" s="4"/>
      <c r="L7" s="4"/>
      <c r="M7" s="4"/>
    </row>
    <row r="8" spans="1:13" ht="19.5" customHeight="1" x14ac:dyDescent="0.3">
      <c r="A8" s="8" t="s">
        <v>32</v>
      </c>
      <c r="B8" s="9">
        <f t="shared" ref="B8:D8" si="1">SUM(B4:B7)</f>
        <v>260864160</v>
      </c>
      <c r="C8" s="191">
        <f t="shared" si="1"/>
        <v>211296152.51999998</v>
      </c>
      <c r="D8" s="191">
        <f t="shared" si="1"/>
        <v>211296152.51999998</v>
      </c>
      <c r="E8" s="197">
        <f t="shared" si="0"/>
        <v>100</v>
      </c>
    </row>
    <row r="10" spans="1:13" ht="49.8" customHeight="1" x14ac:dyDescent="0.3"/>
    <row r="11" spans="1:13" ht="69.599999999999994" customHeight="1" x14ac:dyDescent="0.3">
      <c r="A11" s="205" t="s">
        <v>114</v>
      </c>
      <c r="B11" s="205"/>
      <c r="C11" s="205"/>
      <c r="D11" s="205"/>
      <c r="E11" s="205"/>
    </row>
  </sheetData>
  <mergeCells count="2">
    <mergeCell ref="A11:E11"/>
    <mergeCell ref="A1:E1"/>
  </mergeCells>
  <pageMargins left="0.39370078740157483" right="0.39370078740157483" top="0.51" bottom="0.74803149606299213" header="0.31496062992125984" footer="0.31496062992125984"/>
  <pageSetup paperSize="9" scale="90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rgb="FF0000CC"/>
  </sheetPr>
  <dimension ref="A1:M31"/>
  <sheetViews>
    <sheetView view="pageBreakPreview" zoomScaleNormal="100" zoomScaleSheetLayoutView="100" workbookViewId="0">
      <selection activeCell="A11" sqref="A11:XFD18"/>
    </sheetView>
  </sheetViews>
  <sheetFormatPr defaultColWidth="9.109375" defaultRowHeight="15" x14ac:dyDescent="0.3"/>
  <cols>
    <col min="1" max="1" width="39.5546875" style="2" customWidth="1"/>
    <col min="2" max="2" width="17" style="2" customWidth="1"/>
    <col min="3" max="3" width="17.21875" style="184" customWidth="1"/>
    <col min="4" max="4" width="17.21875" style="2" customWidth="1"/>
    <col min="5" max="5" width="14.109375" style="2" customWidth="1"/>
    <col min="6" max="6" width="9.88671875" style="2" customWidth="1"/>
    <col min="7" max="8" width="8.88671875" style="2" customWidth="1"/>
    <col min="9" max="9" width="19.33203125" style="2" customWidth="1"/>
    <col min="10" max="10" width="8.88671875" style="2" customWidth="1"/>
    <col min="11" max="13" width="16.44140625" style="2" customWidth="1"/>
    <col min="14" max="14" width="24.33203125" style="2" customWidth="1"/>
    <col min="15" max="16384" width="9.109375" style="2"/>
  </cols>
  <sheetData>
    <row r="1" spans="1:13" ht="128.4" customHeight="1" x14ac:dyDescent="0.3">
      <c r="A1" s="211" t="s">
        <v>155</v>
      </c>
      <c r="B1" s="211"/>
      <c r="C1" s="211"/>
      <c r="D1" s="211"/>
      <c r="E1" s="211"/>
      <c r="F1" s="43"/>
      <c r="G1" s="43"/>
      <c r="H1" s="43"/>
      <c r="I1" s="43"/>
      <c r="J1" s="43"/>
      <c r="K1" s="43"/>
      <c r="L1" s="43"/>
      <c r="M1" s="43"/>
    </row>
    <row r="2" spans="1:13" ht="20.25" customHeight="1" x14ac:dyDescent="0.3">
      <c r="A2" s="1"/>
      <c r="B2" s="1"/>
      <c r="C2" s="183"/>
      <c r="D2" s="3"/>
      <c r="E2" s="3" t="s">
        <v>0</v>
      </c>
      <c r="F2" s="44"/>
      <c r="G2" s="44"/>
      <c r="H2" s="44"/>
      <c r="I2" s="44"/>
      <c r="J2" s="45"/>
      <c r="K2" s="46"/>
      <c r="L2" s="46"/>
      <c r="M2" s="46"/>
    </row>
    <row r="3" spans="1:13" ht="99.6" customHeight="1" x14ac:dyDescent="0.3">
      <c r="A3" s="146" t="s">
        <v>2</v>
      </c>
      <c r="B3" s="102" t="s">
        <v>106</v>
      </c>
      <c r="C3" s="102" t="s">
        <v>107</v>
      </c>
      <c r="D3" s="117" t="s">
        <v>102</v>
      </c>
      <c r="E3" s="179" t="s">
        <v>115</v>
      </c>
      <c r="K3" s="10"/>
      <c r="L3" s="10"/>
      <c r="M3" s="10"/>
    </row>
    <row r="4" spans="1:13" ht="15.6" x14ac:dyDescent="0.3">
      <c r="A4" s="5" t="s">
        <v>4</v>
      </c>
      <c r="B4" s="187">
        <v>49500000</v>
      </c>
      <c r="C4" s="187">
        <v>49500000</v>
      </c>
      <c r="D4" s="187">
        <v>49499996.189999998</v>
      </c>
      <c r="E4" s="196">
        <f>D4/C4*100</f>
        <v>99.999992303030297</v>
      </c>
      <c r="K4" s="4"/>
      <c r="L4" s="4"/>
      <c r="M4" s="4"/>
    </row>
    <row r="5" spans="1:13" ht="15.6" x14ac:dyDescent="0.3">
      <c r="A5" s="5" t="s">
        <v>41</v>
      </c>
      <c r="B5" s="187">
        <v>580098382.80999994</v>
      </c>
      <c r="C5" s="187">
        <v>550700019.33000004</v>
      </c>
      <c r="D5" s="187">
        <v>367850254.74000001</v>
      </c>
      <c r="E5" s="196">
        <f t="shared" ref="E5:E8" si="0">D5/C5*100</f>
        <v>66.796847980419344</v>
      </c>
      <c r="K5" s="4"/>
      <c r="L5" s="4"/>
      <c r="M5" s="4"/>
    </row>
    <row r="6" spans="1:13" ht="31.2" x14ac:dyDescent="0.3">
      <c r="A6" s="5" t="s">
        <v>42</v>
      </c>
      <c r="B6" s="187">
        <v>50505050.509999998</v>
      </c>
      <c r="C6" s="187">
        <v>50505050.509999998</v>
      </c>
      <c r="D6" s="187">
        <v>20322284.010000002</v>
      </c>
      <c r="E6" s="196">
        <f t="shared" si="0"/>
        <v>40.238122335856666</v>
      </c>
      <c r="K6" s="4"/>
      <c r="L6" s="4"/>
      <c r="M6" s="4"/>
    </row>
    <row r="7" spans="1:13" ht="31.2" x14ac:dyDescent="0.3">
      <c r="A7" s="5" t="s">
        <v>43</v>
      </c>
      <c r="B7" s="187">
        <v>39307803</v>
      </c>
      <c r="C7" s="187">
        <v>39307803</v>
      </c>
      <c r="D7" s="187">
        <v>35014439.759999998</v>
      </c>
      <c r="E7" s="196">
        <f t="shared" si="0"/>
        <v>89.077580245326857</v>
      </c>
      <c r="K7" s="4"/>
      <c r="L7" s="4"/>
      <c r="M7" s="4"/>
    </row>
    <row r="8" spans="1:13" ht="22.5" customHeight="1" x14ac:dyDescent="0.3">
      <c r="A8" s="8" t="s">
        <v>32</v>
      </c>
      <c r="B8" s="191">
        <f>SUM(B4:B7)</f>
        <v>719411236.31999993</v>
      </c>
      <c r="C8" s="191">
        <f>SUM(C4:C7)</f>
        <v>690012872.84000003</v>
      </c>
      <c r="D8" s="191">
        <f>SUM(D4:D7)</f>
        <v>472686974.69999999</v>
      </c>
      <c r="E8" s="197">
        <f t="shared" si="0"/>
        <v>68.504080620189598</v>
      </c>
    </row>
    <row r="9" spans="1:13" ht="15" customHeight="1" x14ac:dyDescent="0.3"/>
    <row r="10" spans="1:13" ht="15.6" customHeight="1" x14ac:dyDescent="0.3"/>
    <row r="11" spans="1:13" ht="53.4" customHeight="1" x14ac:dyDescent="0.3">
      <c r="A11" s="205" t="s">
        <v>156</v>
      </c>
      <c r="B11" s="205"/>
      <c r="C11" s="205"/>
      <c r="D11" s="205"/>
      <c r="E11" s="205"/>
    </row>
    <row r="12" spans="1:13" ht="15" customHeight="1" x14ac:dyDescent="0.3"/>
    <row r="13" spans="1:13" ht="15" customHeight="1" x14ac:dyDescent="0.3"/>
    <row r="14" spans="1:13" ht="15" customHeight="1" x14ac:dyDescent="0.3"/>
    <row r="15" spans="1:13" ht="15" customHeight="1" x14ac:dyDescent="0.3"/>
    <row r="16" spans="1:13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5" customHeight="1" x14ac:dyDescent="0.3"/>
    <row r="31" ht="19.5" customHeight="1" x14ac:dyDescent="0.3"/>
  </sheetData>
  <mergeCells count="2">
    <mergeCell ref="A11:E11"/>
    <mergeCell ref="A1:E1"/>
  </mergeCells>
  <pageMargins left="0.39370078740157483" right="0.39370078740157483" top="0.48" bottom="0.74803149606299213" header="0.31496062992125984" footer="0.31496062992125984"/>
  <pageSetup paperSize="9" scale="90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view="pageBreakPreview" zoomScaleNormal="100" zoomScaleSheetLayoutView="100" workbookViewId="0">
      <selection activeCell="A8" sqref="A8:XFD15"/>
    </sheetView>
  </sheetViews>
  <sheetFormatPr defaultColWidth="9.109375" defaultRowHeight="15" x14ac:dyDescent="0.3"/>
  <cols>
    <col min="1" max="1" width="40" style="2" customWidth="1"/>
    <col min="2" max="2" width="17.33203125" style="2" customWidth="1"/>
    <col min="3" max="3" width="17.21875" style="184" customWidth="1"/>
    <col min="4" max="4" width="17.44140625" style="2" customWidth="1"/>
    <col min="5" max="5" width="13.77734375" style="2" customWidth="1"/>
    <col min="6" max="6" width="9.88671875" style="2" customWidth="1"/>
    <col min="7" max="8" width="8.88671875" style="2" customWidth="1"/>
    <col min="9" max="9" width="19.33203125" style="2" customWidth="1"/>
    <col min="10" max="10" width="8.88671875" style="2" customWidth="1"/>
    <col min="11" max="13" width="16.44140625" style="2" customWidth="1"/>
    <col min="14" max="14" width="24.88671875" style="2" customWidth="1"/>
    <col min="15" max="16384" width="9.109375" style="2"/>
  </cols>
  <sheetData>
    <row r="1" spans="1:13" ht="118.8" customHeight="1" x14ac:dyDescent="0.3">
      <c r="A1" s="208" t="s">
        <v>157</v>
      </c>
      <c r="B1" s="208"/>
      <c r="C1" s="208"/>
      <c r="D1" s="208"/>
      <c r="E1" s="208"/>
      <c r="F1" s="43"/>
      <c r="G1" s="43"/>
      <c r="H1" s="43"/>
      <c r="I1" s="43"/>
      <c r="J1" s="43"/>
      <c r="K1" s="43"/>
      <c r="L1" s="43"/>
      <c r="M1" s="43"/>
    </row>
    <row r="2" spans="1:13" ht="20.25" customHeight="1" x14ac:dyDescent="0.3">
      <c r="A2" s="1"/>
      <c r="B2" s="1"/>
      <c r="C2" s="183"/>
      <c r="D2" s="3"/>
      <c r="E2" s="3" t="s">
        <v>0</v>
      </c>
      <c r="F2" s="44"/>
      <c r="G2" s="44"/>
      <c r="H2" s="44"/>
      <c r="I2" s="44"/>
      <c r="J2" s="45"/>
      <c r="K2" s="46"/>
      <c r="L2" s="46"/>
      <c r="M2" s="46"/>
    </row>
    <row r="3" spans="1:13" ht="102" customHeight="1" x14ac:dyDescent="0.3">
      <c r="A3" s="146" t="s">
        <v>2</v>
      </c>
      <c r="B3" s="102" t="s">
        <v>106</v>
      </c>
      <c r="C3" s="102" t="s">
        <v>107</v>
      </c>
      <c r="D3" s="117" t="s">
        <v>102</v>
      </c>
      <c r="E3" s="179" t="s">
        <v>115</v>
      </c>
      <c r="K3" s="10"/>
      <c r="L3" s="10"/>
      <c r="M3" s="10"/>
    </row>
    <row r="4" spans="1:13" ht="31.2" x14ac:dyDescent="0.3">
      <c r="A4" s="5" t="s">
        <v>43</v>
      </c>
      <c r="B4" s="6">
        <v>300000000</v>
      </c>
      <c r="C4" s="188">
        <v>254061034.09999999</v>
      </c>
      <c r="D4" s="39">
        <v>205028443.03999999</v>
      </c>
      <c r="E4" s="196">
        <f>D4/C4*100</f>
        <v>80.70046780936093</v>
      </c>
      <c r="K4" s="4"/>
      <c r="L4" s="4"/>
      <c r="M4" s="4"/>
    </row>
    <row r="5" spans="1:13" ht="22.2" customHeight="1" x14ac:dyDescent="0.3">
      <c r="A5" s="8" t="s">
        <v>32</v>
      </c>
      <c r="B5" s="9">
        <f>SUM(B4:B4)</f>
        <v>300000000</v>
      </c>
      <c r="C5" s="191">
        <f>SUM(C4:C4)</f>
        <v>254061034.09999999</v>
      </c>
      <c r="D5" s="47">
        <f>SUM(D4:D4)</f>
        <v>205028443.03999999</v>
      </c>
      <c r="E5" s="197">
        <f>D5/C5*100</f>
        <v>80.70046780936093</v>
      </c>
    </row>
    <row r="8" spans="1:13" ht="54.6" customHeight="1" x14ac:dyDescent="0.3">
      <c r="A8" s="205" t="s">
        <v>158</v>
      </c>
      <c r="B8" s="205"/>
      <c r="C8" s="205"/>
      <c r="D8" s="205"/>
      <c r="E8" s="205"/>
    </row>
  </sheetData>
  <mergeCells count="2">
    <mergeCell ref="A8:E8"/>
    <mergeCell ref="A1:E1"/>
  </mergeCells>
  <pageMargins left="0.39370078740157483" right="0.39370078740157483" top="0.55000000000000004" bottom="0.74803149606299213" header="0.31496062992125984" footer="0.31496062992125984"/>
  <pageSetup paperSize="9" scale="90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00CC"/>
  </sheetPr>
  <dimension ref="A1:M11"/>
  <sheetViews>
    <sheetView view="pageBreakPreview" zoomScaleNormal="100" zoomScaleSheetLayoutView="100" workbookViewId="0">
      <selection activeCell="A9" sqref="A9:XFD15"/>
    </sheetView>
  </sheetViews>
  <sheetFormatPr defaultColWidth="9.109375" defaultRowHeight="15" x14ac:dyDescent="0.3"/>
  <cols>
    <col min="1" max="1" width="39.88671875" style="2" customWidth="1"/>
    <col min="2" max="2" width="17.21875" style="2" customWidth="1"/>
    <col min="3" max="3" width="17.33203125" style="2" customWidth="1"/>
    <col min="4" max="4" width="17" style="184" customWidth="1"/>
    <col min="5" max="5" width="14.109375" style="2" customWidth="1"/>
    <col min="6" max="6" width="9.88671875" style="2" customWidth="1"/>
    <col min="7" max="8" width="8.88671875" style="2" customWidth="1"/>
    <col min="9" max="9" width="19.33203125" style="2" customWidth="1"/>
    <col min="10" max="10" width="8.88671875" style="2" customWidth="1"/>
    <col min="11" max="13" width="16.44140625" style="2" customWidth="1"/>
    <col min="14" max="14" width="17.5546875" style="2" customWidth="1"/>
    <col min="15" max="16384" width="9.109375" style="2"/>
  </cols>
  <sheetData>
    <row r="1" spans="1:13" ht="106.2" customHeight="1" x14ac:dyDescent="0.3">
      <c r="A1" s="208" t="s">
        <v>161</v>
      </c>
      <c r="B1" s="208"/>
      <c r="C1" s="208"/>
      <c r="D1" s="208"/>
      <c r="E1" s="208"/>
      <c r="F1" s="43"/>
      <c r="G1" s="43"/>
      <c r="H1" s="43"/>
      <c r="I1" s="43"/>
      <c r="J1" s="43"/>
      <c r="K1" s="43"/>
      <c r="L1" s="43"/>
      <c r="M1" s="43"/>
    </row>
    <row r="2" spans="1:13" ht="20.25" customHeight="1" x14ac:dyDescent="0.3">
      <c r="A2" s="1"/>
      <c r="B2" s="1"/>
      <c r="C2" s="3"/>
      <c r="D2" s="185"/>
      <c r="E2" s="3" t="s">
        <v>0</v>
      </c>
      <c r="F2" s="44"/>
      <c r="G2" s="44"/>
      <c r="H2" s="44"/>
      <c r="I2" s="44"/>
      <c r="J2" s="45"/>
      <c r="K2" s="46"/>
      <c r="L2" s="46"/>
      <c r="M2" s="46"/>
    </row>
    <row r="3" spans="1:13" ht="101.4" customHeight="1" x14ac:dyDescent="0.3">
      <c r="A3" s="146" t="s">
        <v>2</v>
      </c>
      <c r="B3" s="102" t="s">
        <v>106</v>
      </c>
      <c r="C3" s="102" t="s">
        <v>107</v>
      </c>
      <c r="D3" s="117" t="s">
        <v>102</v>
      </c>
      <c r="E3" s="179" t="s">
        <v>115</v>
      </c>
      <c r="K3" s="10"/>
      <c r="L3" s="10"/>
      <c r="M3" s="10"/>
    </row>
    <row r="4" spans="1:13" ht="19.5" customHeight="1" x14ac:dyDescent="0.3">
      <c r="A4" s="5" t="s">
        <v>3</v>
      </c>
      <c r="B4" s="187">
        <v>2000000</v>
      </c>
      <c r="C4" s="188">
        <v>2000000</v>
      </c>
      <c r="D4" s="188">
        <v>2000000</v>
      </c>
      <c r="E4" s="172">
        <f>D4/C4*100</f>
        <v>100</v>
      </c>
    </row>
    <row r="5" spans="1:13" ht="19.5" customHeight="1" x14ac:dyDescent="0.3">
      <c r="A5" s="5" t="s">
        <v>47</v>
      </c>
      <c r="B5" s="187">
        <v>101003418.29000001</v>
      </c>
      <c r="C5" s="188">
        <v>100583677.84999999</v>
      </c>
      <c r="D5" s="188">
        <v>100583677.84999999</v>
      </c>
      <c r="E5" s="172">
        <f t="shared" ref="E5:E6" si="0">D5/C5*100</f>
        <v>100</v>
      </c>
    </row>
    <row r="6" spans="1:13" ht="18.75" customHeight="1" x14ac:dyDescent="0.3">
      <c r="A6" s="8" t="s">
        <v>32</v>
      </c>
      <c r="B6" s="151">
        <f t="shared" ref="B6:D6" si="1">SUM(B4:B5)</f>
        <v>103003418.29000001</v>
      </c>
      <c r="C6" s="151">
        <f t="shared" si="1"/>
        <v>102583677.84999999</v>
      </c>
      <c r="D6" s="151">
        <f t="shared" si="1"/>
        <v>102583677.84999999</v>
      </c>
      <c r="E6" s="171">
        <f t="shared" si="0"/>
        <v>100</v>
      </c>
    </row>
    <row r="9" spans="1:13" x14ac:dyDescent="0.3">
      <c r="A9" s="184"/>
      <c r="B9" s="184"/>
      <c r="C9" s="184"/>
      <c r="E9" s="184"/>
    </row>
    <row r="10" spans="1:13" ht="57" customHeight="1" x14ac:dyDescent="0.3">
      <c r="A10" s="205" t="s">
        <v>158</v>
      </c>
      <c r="B10" s="205"/>
      <c r="C10" s="205"/>
      <c r="D10" s="205"/>
      <c r="E10" s="205"/>
    </row>
    <row r="11" spans="1:13" x14ac:dyDescent="0.3">
      <c r="C11" s="4"/>
      <c r="D11" s="4"/>
    </row>
  </sheetData>
  <mergeCells count="2">
    <mergeCell ref="A10:E10"/>
    <mergeCell ref="A1:E1"/>
  </mergeCells>
  <pageMargins left="0.39370078740157483" right="0.39370078740157483" top="0.56000000000000005" bottom="0.74803149606299213" header="0.31496062992125984" footer="0.31496062992125984"/>
  <pageSetup paperSize="9" scale="90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/>
  <dimension ref="A1:M29"/>
  <sheetViews>
    <sheetView view="pageBreakPreview" zoomScaleNormal="100" zoomScaleSheetLayoutView="100" workbookViewId="0">
      <selection activeCell="A8" sqref="A8:XFD12"/>
    </sheetView>
  </sheetViews>
  <sheetFormatPr defaultColWidth="9.109375" defaultRowHeight="15" x14ac:dyDescent="0.3"/>
  <cols>
    <col min="1" max="1" width="44.44140625" style="2" customWidth="1"/>
    <col min="2" max="3" width="17.21875" style="2" customWidth="1"/>
    <col min="4" max="4" width="1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4.88671875" style="2" customWidth="1"/>
    <col min="14" max="16384" width="9.109375" style="2"/>
  </cols>
  <sheetData>
    <row r="1" spans="1:13" ht="141" customHeight="1" x14ac:dyDescent="0.3">
      <c r="A1" s="211" t="s">
        <v>162</v>
      </c>
      <c r="B1" s="211"/>
      <c r="C1" s="211"/>
      <c r="D1" s="211"/>
      <c r="E1" s="57"/>
      <c r="F1" s="57"/>
      <c r="G1" s="57"/>
      <c r="H1" s="57"/>
      <c r="I1" s="57"/>
      <c r="J1" s="57"/>
      <c r="K1" s="57"/>
      <c r="L1" s="57"/>
      <c r="M1" s="58"/>
    </row>
    <row r="2" spans="1:13" ht="20.25" customHeight="1" x14ac:dyDescent="0.3">
      <c r="A2" s="1"/>
      <c r="B2" s="1"/>
      <c r="C2" s="3"/>
      <c r="D2" s="3" t="s">
        <v>0</v>
      </c>
      <c r="E2" s="59"/>
      <c r="F2" s="59"/>
      <c r="G2" s="59"/>
      <c r="H2" s="59"/>
      <c r="I2" s="60"/>
      <c r="J2" s="61"/>
      <c r="K2" s="61"/>
      <c r="L2" s="61"/>
      <c r="M2" s="58"/>
    </row>
    <row r="3" spans="1:13" ht="48.7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E3" s="58"/>
      <c r="F3" s="58"/>
      <c r="G3" s="58"/>
      <c r="H3" s="58"/>
      <c r="I3" s="58"/>
      <c r="J3" s="62"/>
      <c r="K3" s="62"/>
      <c r="L3" s="62"/>
      <c r="M3" s="58"/>
    </row>
    <row r="4" spans="1:13" ht="15.6" x14ac:dyDescent="0.3">
      <c r="A4" s="5" t="s">
        <v>3</v>
      </c>
      <c r="B4" s="6">
        <v>906676100</v>
      </c>
      <c r="C4" s="187">
        <v>906676100</v>
      </c>
      <c r="D4" s="196">
        <f>C4/B4*100</f>
        <v>100</v>
      </c>
      <c r="E4" s="58"/>
      <c r="F4" s="58"/>
      <c r="G4" s="58"/>
      <c r="H4" s="58"/>
      <c r="I4" s="58"/>
      <c r="J4" s="66"/>
      <c r="K4" s="66"/>
      <c r="L4" s="66"/>
      <c r="M4" s="58"/>
    </row>
    <row r="5" spans="1:13" ht="19.8" customHeight="1" x14ac:dyDescent="0.3">
      <c r="A5" s="8" t="s">
        <v>32</v>
      </c>
      <c r="B5" s="9">
        <f>SUM(B4:B4)</f>
        <v>906676100</v>
      </c>
      <c r="C5" s="47">
        <f>SUM(C4:C4)</f>
        <v>906676100</v>
      </c>
      <c r="D5" s="197">
        <f>C5/B5*100</f>
        <v>100</v>
      </c>
      <c r="E5" s="58"/>
      <c r="F5" s="58"/>
      <c r="G5" s="58"/>
      <c r="H5" s="58"/>
      <c r="I5" s="58"/>
      <c r="J5" s="58"/>
      <c r="K5" s="58"/>
      <c r="L5" s="58"/>
      <c r="M5" s="58"/>
    </row>
    <row r="6" spans="1:13" ht="15" customHeight="1" x14ac:dyDescent="0.3"/>
    <row r="7" spans="1:13" ht="15" customHeight="1" x14ac:dyDescent="0.3"/>
    <row r="8" spans="1:13" ht="15" customHeight="1" x14ac:dyDescent="0.3"/>
    <row r="9" spans="1:13" ht="15" customHeight="1" x14ac:dyDescent="0.3"/>
    <row r="10" spans="1:13" ht="15" customHeight="1" x14ac:dyDescent="0.3"/>
    <row r="11" spans="1:13" ht="15" customHeight="1" x14ac:dyDescent="0.3"/>
    <row r="12" spans="1:13" ht="15" customHeight="1" x14ac:dyDescent="0.3"/>
    <row r="13" spans="1:13" ht="15" customHeight="1" x14ac:dyDescent="0.3"/>
    <row r="14" spans="1:13" ht="15" customHeight="1" x14ac:dyDescent="0.3"/>
    <row r="15" spans="1:13" ht="15" customHeight="1" x14ac:dyDescent="0.3"/>
    <row r="16" spans="1:13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9.5" customHeight="1" x14ac:dyDescent="0.3"/>
  </sheetData>
  <mergeCells count="1">
    <mergeCell ref="A1:D1"/>
  </mergeCells>
  <pageMargins left="0.39370078740157483" right="0.39370078740157483" top="0.59" bottom="0.74803149606299213" header="0.31496062992125984" footer="0.31496062992125984"/>
  <pageSetup paperSize="9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rgb="FF0000CC"/>
  </sheetPr>
  <dimension ref="A1:M50"/>
  <sheetViews>
    <sheetView view="pageBreakPreview" topLeftCell="A31" zoomScaleNormal="100" zoomScaleSheetLayoutView="100" workbookViewId="0">
      <selection activeCell="A49" sqref="A49:XFD55"/>
    </sheetView>
  </sheetViews>
  <sheetFormatPr defaultColWidth="9.109375" defaultRowHeight="15" x14ac:dyDescent="0.3"/>
  <cols>
    <col min="1" max="1" width="38.77734375" style="2" customWidth="1"/>
    <col min="2" max="2" width="17.5546875" style="2" customWidth="1"/>
    <col min="3" max="3" width="17.33203125" style="184" customWidth="1"/>
    <col min="4" max="4" width="18.109375" style="2" customWidth="1"/>
    <col min="5" max="5" width="13.88671875" style="2" customWidth="1"/>
    <col min="6" max="6" width="9.88671875" style="2" customWidth="1"/>
    <col min="7" max="8" width="8.88671875" style="2" customWidth="1"/>
    <col min="9" max="9" width="19.33203125" style="2" customWidth="1"/>
    <col min="10" max="10" width="8.88671875" style="2" customWidth="1"/>
    <col min="11" max="13" width="16.44140625" style="2" customWidth="1"/>
    <col min="14" max="14" width="19.109375" style="2" customWidth="1"/>
    <col min="15" max="16384" width="9.109375" style="2"/>
  </cols>
  <sheetData>
    <row r="1" spans="1:13" ht="112.2" customHeight="1" x14ac:dyDescent="0.3">
      <c r="A1" s="208" t="s">
        <v>163</v>
      </c>
      <c r="B1" s="208"/>
      <c r="C1" s="208"/>
      <c r="D1" s="208"/>
      <c r="E1" s="208"/>
      <c r="F1" s="43"/>
      <c r="G1" s="43"/>
      <c r="H1" s="43"/>
      <c r="I1" s="43"/>
      <c r="J1" s="43"/>
      <c r="K1" s="43"/>
      <c r="L1" s="43"/>
      <c r="M1" s="43"/>
    </row>
    <row r="2" spans="1:13" ht="20.25" customHeight="1" x14ac:dyDescent="0.3">
      <c r="A2" s="1"/>
      <c r="B2" s="1"/>
      <c r="C2" s="183"/>
      <c r="D2" s="3"/>
      <c r="E2" s="3" t="s">
        <v>0</v>
      </c>
      <c r="F2" s="44"/>
      <c r="G2" s="44"/>
      <c r="H2" s="44"/>
      <c r="I2" s="44"/>
      <c r="J2" s="45"/>
      <c r="K2" s="46"/>
      <c r="L2" s="46"/>
      <c r="M2" s="46"/>
    </row>
    <row r="3" spans="1:13" ht="100.8" customHeight="1" x14ac:dyDescent="0.3">
      <c r="A3" s="146" t="s">
        <v>2</v>
      </c>
      <c r="B3" s="102" t="s">
        <v>106</v>
      </c>
      <c r="C3" s="102" t="s">
        <v>107</v>
      </c>
      <c r="D3" s="201" t="s">
        <v>102</v>
      </c>
      <c r="E3" s="179" t="s">
        <v>115</v>
      </c>
      <c r="K3" s="10"/>
      <c r="L3" s="10"/>
      <c r="M3" s="10"/>
    </row>
    <row r="4" spans="1:13" ht="15.6" x14ac:dyDescent="0.3">
      <c r="A4" s="5" t="s">
        <v>3</v>
      </c>
      <c r="B4" s="187">
        <v>407770458.97000003</v>
      </c>
      <c r="C4" s="187">
        <v>407770458.97000003</v>
      </c>
      <c r="D4" s="188">
        <v>394426467.38</v>
      </c>
      <c r="E4" s="196">
        <f>D4/C4*100</f>
        <v>96.727572756568478</v>
      </c>
      <c r="K4" s="63"/>
      <c r="L4" s="63"/>
      <c r="M4" s="63"/>
    </row>
    <row r="5" spans="1:13" ht="15.6" x14ac:dyDescent="0.3">
      <c r="A5" s="5" t="s">
        <v>4</v>
      </c>
      <c r="B5" s="187">
        <v>44399613.590000004</v>
      </c>
      <c r="C5" s="187">
        <v>51794606.600000001</v>
      </c>
      <c r="D5" s="188">
        <v>47135865.420000002</v>
      </c>
      <c r="E5" s="196">
        <f t="shared" ref="E5:E46" si="0">D5/C5*100</f>
        <v>91.005354638604402</v>
      </c>
    </row>
    <row r="6" spans="1:13" ht="15.6" x14ac:dyDescent="0.3">
      <c r="A6" s="5" t="s">
        <v>28</v>
      </c>
      <c r="B6" s="187">
        <v>33813639.68</v>
      </c>
      <c r="C6" s="187">
        <v>33813639.68</v>
      </c>
      <c r="D6" s="188">
        <v>33813639.68</v>
      </c>
      <c r="E6" s="196">
        <f t="shared" si="0"/>
        <v>100</v>
      </c>
    </row>
    <row r="7" spans="1:13" ht="15.6" x14ac:dyDescent="0.3">
      <c r="A7" s="5" t="s">
        <v>45</v>
      </c>
      <c r="B7" s="187">
        <v>8332818</v>
      </c>
      <c r="C7" s="187">
        <v>8332818</v>
      </c>
      <c r="D7" s="188">
        <v>8221899.7800000003</v>
      </c>
      <c r="E7" s="196">
        <f t="shared" si="0"/>
        <v>98.668899044716923</v>
      </c>
    </row>
    <row r="8" spans="1:13" ht="15.6" x14ac:dyDescent="0.3">
      <c r="A8" s="5" t="s">
        <v>41</v>
      </c>
      <c r="B8" s="187">
        <v>6093066</v>
      </c>
      <c r="C8" s="187">
        <v>6027237.5</v>
      </c>
      <c r="D8" s="188">
        <v>6027237.5</v>
      </c>
      <c r="E8" s="196">
        <f t="shared" si="0"/>
        <v>100</v>
      </c>
    </row>
    <row r="9" spans="1:13" ht="31.2" x14ac:dyDescent="0.3">
      <c r="A9" s="5" t="s">
        <v>46</v>
      </c>
      <c r="B9" s="187">
        <v>17252258</v>
      </c>
      <c r="C9" s="187">
        <v>17252258</v>
      </c>
      <c r="D9" s="188">
        <v>17088431.66</v>
      </c>
      <c r="E9" s="196">
        <f t="shared" si="0"/>
        <v>99.0504063873842</v>
      </c>
    </row>
    <row r="10" spans="1:13" ht="15.6" x14ac:dyDescent="0.3">
      <c r="A10" s="5" t="s">
        <v>47</v>
      </c>
      <c r="B10" s="187">
        <v>24927081</v>
      </c>
      <c r="C10" s="187">
        <v>25346821.440000001</v>
      </c>
      <c r="D10" s="188">
        <v>25346821.440000001</v>
      </c>
      <c r="E10" s="196">
        <f t="shared" si="0"/>
        <v>100</v>
      </c>
    </row>
    <row r="11" spans="1:13" ht="15.6" x14ac:dyDescent="0.3">
      <c r="A11" s="5" t="s">
        <v>69</v>
      </c>
      <c r="B11" s="187">
        <v>8141928.9500000002</v>
      </c>
      <c r="C11" s="187">
        <v>8141928.9500000002</v>
      </c>
      <c r="D11" s="188">
        <v>8134177.2400000002</v>
      </c>
      <c r="E11" s="196">
        <f t="shared" si="0"/>
        <v>99.904792708858011</v>
      </c>
    </row>
    <row r="12" spans="1:13" ht="34.799999999999997" customHeight="1" x14ac:dyDescent="0.3">
      <c r="A12" s="5" t="s">
        <v>48</v>
      </c>
      <c r="B12" s="187">
        <v>15313723.15</v>
      </c>
      <c r="C12" s="187">
        <v>15313723.15</v>
      </c>
      <c r="D12" s="188">
        <v>15313723.15</v>
      </c>
      <c r="E12" s="196">
        <f t="shared" si="0"/>
        <v>100</v>
      </c>
    </row>
    <row r="13" spans="1:13" ht="15.6" x14ac:dyDescent="0.3">
      <c r="A13" s="5" t="s">
        <v>49</v>
      </c>
      <c r="B13" s="187">
        <v>5632051</v>
      </c>
      <c r="C13" s="187">
        <v>5632051</v>
      </c>
      <c r="D13" s="188">
        <v>5632051</v>
      </c>
      <c r="E13" s="196">
        <f t="shared" si="0"/>
        <v>100</v>
      </c>
    </row>
    <row r="14" spans="1:13" ht="15.6" x14ac:dyDescent="0.3">
      <c r="A14" s="5" t="s">
        <v>70</v>
      </c>
      <c r="B14" s="187">
        <v>6495852.0099999998</v>
      </c>
      <c r="C14" s="187">
        <v>14299280.949999999</v>
      </c>
      <c r="D14" s="188">
        <v>14299280.949999999</v>
      </c>
      <c r="E14" s="196">
        <f t="shared" si="0"/>
        <v>100</v>
      </c>
    </row>
    <row r="15" spans="1:13" ht="31.2" x14ac:dyDescent="0.3">
      <c r="A15" s="5" t="s">
        <v>50</v>
      </c>
      <c r="B15" s="187">
        <v>30683283.57</v>
      </c>
      <c r="C15" s="187">
        <v>30683283.57</v>
      </c>
      <c r="D15" s="188">
        <v>30683283.57</v>
      </c>
      <c r="E15" s="196">
        <f t="shared" si="0"/>
        <v>100</v>
      </c>
    </row>
    <row r="16" spans="1:13" ht="31.2" x14ac:dyDescent="0.3">
      <c r="A16" s="5" t="s">
        <v>51</v>
      </c>
      <c r="B16" s="187">
        <v>57259209</v>
      </c>
      <c r="C16" s="187">
        <v>54644972.399999999</v>
      </c>
      <c r="D16" s="188">
        <v>53390496.57</v>
      </c>
      <c r="E16" s="196">
        <f t="shared" si="0"/>
        <v>97.704316106489614</v>
      </c>
    </row>
    <row r="17" spans="1:5" ht="31.2" x14ac:dyDescent="0.3">
      <c r="A17" s="5" t="s">
        <v>52</v>
      </c>
      <c r="B17" s="200">
        <v>486884</v>
      </c>
      <c r="C17" s="200">
        <v>486884</v>
      </c>
      <c r="D17" s="202">
        <v>486884</v>
      </c>
      <c r="E17" s="196">
        <f t="shared" si="0"/>
        <v>100</v>
      </c>
    </row>
    <row r="18" spans="1:5" ht="31.2" x14ac:dyDescent="0.3">
      <c r="A18" s="5" t="s">
        <v>53</v>
      </c>
      <c r="B18" s="200">
        <v>2239667</v>
      </c>
      <c r="C18" s="200">
        <v>2239618.92</v>
      </c>
      <c r="D18" s="202">
        <v>2239618.92</v>
      </c>
      <c r="E18" s="196">
        <f t="shared" si="0"/>
        <v>100</v>
      </c>
    </row>
    <row r="19" spans="1:5" ht="31.2" x14ac:dyDescent="0.3">
      <c r="A19" s="5" t="s">
        <v>54</v>
      </c>
      <c r="B19" s="200">
        <v>3097906.68</v>
      </c>
      <c r="C19" s="200">
        <v>3097906.68</v>
      </c>
      <c r="D19" s="202">
        <v>3097906.68</v>
      </c>
      <c r="E19" s="196">
        <f t="shared" si="0"/>
        <v>100</v>
      </c>
    </row>
    <row r="20" spans="1:5" ht="31.2" x14ac:dyDescent="0.3">
      <c r="A20" s="5" t="s">
        <v>55</v>
      </c>
      <c r="B20" s="200">
        <v>876392</v>
      </c>
      <c r="C20" s="200">
        <v>841233.51</v>
      </c>
      <c r="D20" s="202">
        <v>841233.51</v>
      </c>
      <c r="E20" s="196">
        <f t="shared" si="0"/>
        <v>100</v>
      </c>
    </row>
    <row r="21" spans="1:5" ht="15.6" x14ac:dyDescent="0.3">
      <c r="A21" s="5" t="s">
        <v>29</v>
      </c>
      <c r="B21" s="187">
        <v>6256197</v>
      </c>
      <c r="C21" s="187">
        <v>6256197</v>
      </c>
      <c r="D21" s="188">
        <v>6256197</v>
      </c>
      <c r="E21" s="196">
        <f t="shared" si="0"/>
        <v>100</v>
      </c>
    </row>
    <row r="22" spans="1:5" ht="15.6" x14ac:dyDescent="0.3">
      <c r="A22" s="5" t="s">
        <v>5</v>
      </c>
      <c r="B22" s="187">
        <v>38330463</v>
      </c>
      <c r="C22" s="187">
        <v>56966039.740000002</v>
      </c>
      <c r="D22" s="188">
        <v>48605044.039999999</v>
      </c>
      <c r="E22" s="196">
        <f t="shared" si="0"/>
        <v>85.322841927996734</v>
      </c>
    </row>
    <row r="23" spans="1:5" ht="46.8" x14ac:dyDescent="0.3">
      <c r="A23" s="5" t="s">
        <v>56</v>
      </c>
      <c r="B23" s="187">
        <v>6572556</v>
      </c>
      <c r="C23" s="187">
        <v>6572556</v>
      </c>
      <c r="D23" s="188">
        <v>6572556</v>
      </c>
      <c r="E23" s="196">
        <f t="shared" si="0"/>
        <v>100</v>
      </c>
    </row>
    <row r="24" spans="1:5" ht="15.6" x14ac:dyDescent="0.3">
      <c r="A24" s="5" t="s">
        <v>72</v>
      </c>
      <c r="B24" s="187">
        <v>119019382</v>
      </c>
      <c r="C24" s="187">
        <v>122618504.2</v>
      </c>
      <c r="D24" s="188">
        <v>7435295.8200000003</v>
      </c>
      <c r="E24" s="196">
        <f t="shared" si="0"/>
        <v>6.0637632700791011</v>
      </c>
    </row>
    <row r="25" spans="1:5" ht="31.2" x14ac:dyDescent="0.3">
      <c r="A25" s="5" t="s">
        <v>57</v>
      </c>
      <c r="B25" s="187">
        <v>12393130</v>
      </c>
      <c r="C25" s="187">
        <v>12393130</v>
      </c>
      <c r="D25" s="188">
        <v>12073795.949999999</v>
      </c>
      <c r="E25" s="196">
        <f t="shared" si="0"/>
        <v>97.423297827102601</v>
      </c>
    </row>
    <row r="26" spans="1:5" ht="31.2" x14ac:dyDescent="0.3">
      <c r="A26" s="5" t="s">
        <v>58</v>
      </c>
      <c r="B26" s="187">
        <v>9617529</v>
      </c>
      <c r="C26" s="187">
        <v>9616393.3800000008</v>
      </c>
      <c r="D26" s="188">
        <v>9616393.3800000008</v>
      </c>
      <c r="E26" s="196">
        <f t="shared" si="0"/>
        <v>100</v>
      </c>
    </row>
    <row r="27" spans="1:5" ht="15.6" x14ac:dyDescent="0.3">
      <c r="A27" s="5" t="s">
        <v>34</v>
      </c>
      <c r="B27" s="187">
        <v>126387407.06</v>
      </c>
      <c r="C27" s="187">
        <v>126387407.06</v>
      </c>
      <c r="D27" s="188">
        <v>126387407.05</v>
      </c>
      <c r="E27" s="196">
        <f t="shared" si="0"/>
        <v>99.999999992087822</v>
      </c>
    </row>
    <row r="28" spans="1:5" ht="31.2" x14ac:dyDescent="0.3">
      <c r="A28" s="5" t="s">
        <v>59</v>
      </c>
      <c r="B28" s="187">
        <v>14270408</v>
      </c>
      <c r="C28" s="187">
        <v>42811223</v>
      </c>
      <c r="D28" s="188">
        <v>23737357.289999999</v>
      </c>
      <c r="E28" s="196">
        <f t="shared" si="0"/>
        <v>55.446575983124802</v>
      </c>
    </row>
    <row r="29" spans="1:5" ht="15.6" x14ac:dyDescent="0.3">
      <c r="A29" s="5" t="s">
        <v>35</v>
      </c>
      <c r="B29" s="187">
        <v>8478259</v>
      </c>
      <c r="C29" s="187">
        <v>8478259</v>
      </c>
      <c r="D29" s="188">
        <v>8478259</v>
      </c>
      <c r="E29" s="196">
        <f t="shared" si="0"/>
        <v>100</v>
      </c>
    </row>
    <row r="30" spans="1:5" ht="36" customHeight="1" x14ac:dyDescent="0.3">
      <c r="A30" s="5" t="s">
        <v>60</v>
      </c>
      <c r="B30" s="187">
        <v>8348096</v>
      </c>
      <c r="C30" s="187">
        <v>8348096</v>
      </c>
      <c r="D30" s="188">
        <v>8348095.9800000004</v>
      </c>
      <c r="E30" s="196">
        <f t="shared" si="0"/>
        <v>99.999999760424416</v>
      </c>
    </row>
    <row r="31" spans="1:5" ht="46.8" x14ac:dyDescent="0.3">
      <c r="A31" s="5" t="s">
        <v>61</v>
      </c>
      <c r="B31" s="187">
        <v>9201406</v>
      </c>
      <c r="C31" s="187">
        <v>9201406</v>
      </c>
      <c r="D31" s="188">
        <v>9201406</v>
      </c>
      <c r="E31" s="196">
        <f t="shared" si="0"/>
        <v>100</v>
      </c>
    </row>
    <row r="32" spans="1:5" ht="31.2" x14ac:dyDescent="0.3">
      <c r="A32" s="5" t="s">
        <v>62</v>
      </c>
      <c r="B32" s="187">
        <v>17612318</v>
      </c>
      <c r="C32" s="187">
        <v>17266331.640000001</v>
      </c>
      <c r="D32" s="188">
        <v>17266331.640000001</v>
      </c>
      <c r="E32" s="196">
        <f t="shared" si="0"/>
        <v>100</v>
      </c>
    </row>
    <row r="33" spans="1:5" ht="31.2" x14ac:dyDescent="0.3">
      <c r="A33" s="5" t="s">
        <v>63</v>
      </c>
      <c r="B33" s="187">
        <v>11769776</v>
      </c>
      <c r="C33" s="187">
        <v>12236768.310000001</v>
      </c>
      <c r="D33" s="188">
        <v>12236767.050000001</v>
      </c>
      <c r="E33" s="196">
        <f t="shared" si="0"/>
        <v>99.99998970316372</v>
      </c>
    </row>
    <row r="34" spans="1:5" ht="15.6" x14ac:dyDescent="0.3">
      <c r="A34" s="5" t="s">
        <v>64</v>
      </c>
      <c r="B34" s="187">
        <v>9205025</v>
      </c>
      <c r="C34" s="187">
        <v>9192172.4000000004</v>
      </c>
      <c r="D34" s="188">
        <v>9192172.4000000004</v>
      </c>
      <c r="E34" s="196">
        <f t="shared" si="0"/>
        <v>100</v>
      </c>
    </row>
    <row r="35" spans="1:5" ht="31.2" x14ac:dyDescent="0.3">
      <c r="A35" s="5" t="s">
        <v>65</v>
      </c>
      <c r="B35" s="187">
        <v>14916127</v>
      </c>
      <c r="C35" s="187">
        <v>24677224.809999999</v>
      </c>
      <c r="D35" s="188">
        <v>24647605.809999999</v>
      </c>
      <c r="E35" s="196">
        <f t="shared" si="0"/>
        <v>99.879974347893452</v>
      </c>
    </row>
    <row r="36" spans="1:5" ht="15.6" x14ac:dyDescent="0.3">
      <c r="A36" s="5" t="s">
        <v>37</v>
      </c>
      <c r="B36" s="187">
        <v>11381841.789999999</v>
      </c>
      <c r="C36" s="187">
        <v>16818715.399999999</v>
      </c>
      <c r="D36" s="188">
        <v>15348824.42</v>
      </c>
      <c r="E36" s="196">
        <f t="shared" si="0"/>
        <v>91.260384963764835</v>
      </c>
    </row>
    <row r="37" spans="1:5" ht="31.2" x14ac:dyDescent="0.3">
      <c r="A37" s="5" t="s">
        <v>42</v>
      </c>
      <c r="B37" s="187">
        <v>13067193</v>
      </c>
      <c r="C37" s="187">
        <v>15242524.34</v>
      </c>
      <c r="D37" s="188">
        <v>15242524.34</v>
      </c>
      <c r="E37" s="196">
        <f t="shared" si="0"/>
        <v>100</v>
      </c>
    </row>
    <row r="38" spans="1:5" ht="15.6" x14ac:dyDescent="0.3">
      <c r="A38" s="5" t="s">
        <v>76</v>
      </c>
      <c r="B38" s="187">
        <v>9500000</v>
      </c>
      <c r="C38" s="187">
        <v>9440150</v>
      </c>
      <c r="D38" s="188">
        <v>9186500</v>
      </c>
      <c r="E38" s="196">
        <f t="shared" si="0"/>
        <v>97.313072355841797</v>
      </c>
    </row>
    <row r="39" spans="1:5" ht="37.200000000000003" customHeight="1" x14ac:dyDescent="0.3">
      <c r="A39" s="5" t="s">
        <v>66</v>
      </c>
      <c r="B39" s="187">
        <v>12822840.41</v>
      </c>
      <c r="C39" s="187">
        <v>12822840.41</v>
      </c>
      <c r="D39" s="188">
        <v>12822840.4</v>
      </c>
      <c r="E39" s="196">
        <f t="shared" si="0"/>
        <v>99.999999922014155</v>
      </c>
    </row>
    <row r="40" spans="1:5" ht="31.2" x14ac:dyDescent="0.3">
      <c r="A40" s="5" t="s">
        <v>67</v>
      </c>
      <c r="B40" s="187">
        <v>7644018</v>
      </c>
      <c r="C40" s="187">
        <v>7644018</v>
      </c>
      <c r="D40" s="188">
        <v>7644018</v>
      </c>
      <c r="E40" s="196">
        <f t="shared" si="0"/>
        <v>100</v>
      </c>
    </row>
    <row r="41" spans="1:5" ht="15.6" x14ac:dyDescent="0.3">
      <c r="A41" s="5" t="s">
        <v>15</v>
      </c>
      <c r="B41" s="187">
        <v>12533847</v>
      </c>
      <c r="C41" s="187">
        <v>12530779.140000001</v>
      </c>
      <c r="D41" s="188">
        <v>12530779.140000001</v>
      </c>
      <c r="E41" s="196">
        <f t="shared" si="0"/>
        <v>100</v>
      </c>
    </row>
    <row r="42" spans="1:5" ht="31.2" x14ac:dyDescent="0.3">
      <c r="A42" s="5" t="s">
        <v>24</v>
      </c>
      <c r="B42" s="187">
        <v>8691634</v>
      </c>
      <c r="C42" s="187">
        <v>8691634</v>
      </c>
      <c r="D42" s="188">
        <v>8691633.9900000002</v>
      </c>
      <c r="E42" s="196">
        <f t="shared" si="0"/>
        <v>99.999999884946831</v>
      </c>
    </row>
    <row r="43" spans="1:5" ht="31.2" x14ac:dyDescent="0.3">
      <c r="A43" s="5" t="s">
        <v>43</v>
      </c>
      <c r="B43" s="187">
        <v>9136883</v>
      </c>
      <c r="C43" s="187">
        <v>9095512.8599999994</v>
      </c>
      <c r="D43" s="188">
        <v>9095512.8599999994</v>
      </c>
      <c r="E43" s="196">
        <f t="shared" si="0"/>
        <v>100</v>
      </c>
    </row>
    <row r="44" spans="1:5" ht="15.6" x14ac:dyDescent="0.3">
      <c r="A44" s="5" t="s">
        <v>38</v>
      </c>
      <c r="B44" s="187">
        <v>25310266.800000001</v>
      </c>
      <c r="C44" s="187">
        <v>33222864.449999999</v>
      </c>
      <c r="D44" s="188">
        <v>33183502.5</v>
      </c>
      <c r="E44" s="196">
        <f t="shared" si="0"/>
        <v>99.881521504386711</v>
      </c>
    </row>
    <row r="45" spans="1:5" ht="31.2" x14ac:dyDescent="0.3">
      <c r="A45" s="5" t="s">
        <v>44</v>
      </c>
      <c r="B45" s="187">
        <v>18885322</v>
      </c>
      <c r="C45" s="187">
        <v>21732471.300000001</v>
      </c>
      <c r="D45" s="188">
        <v>21280928.140000001</v>
      </c>
      <c r="E45" s="196">
        <f t="shared" si="0"/>
        <v>97.922265011802864</v>
      </c>
    </row>
    <row r="46" spans="1:5" ht="21.6" customHeight="1" x14ac:dyDescent="0.3">
      <c r="A46" s="8" t="s">
        <v>32</v>
      </c>
      <c r="B46" s="191">
        <f t="shared" ref="B46:D46" si="1">SUM(B4:B45)</f>
        <v>1214167757.6600001</v>
      </c>
      <c r="C46" s="191">
        <f t="shared" si="1"/>
        <v>1305981941.7600002</v>
      </c>
      <c r="D46" s="192">
        <f t="shared" si="1"/>
        <v>1141260766.6499999</v>
      </c>
      <c r="E46" s="197">
        <f t="shared" si="0"/>
        <v>87.387178195740233</v>
      </c>
    </row>
    <row r="49" spans="1:5" x14ac:dyDescent="0.3">
      <c r="A49" s="184"/>
      <c r="B49" s="184"/>
      <c r="D49" s="184"/>
      <c r="E49" s="184"/>
    </row>
    <row r="50" spans="1:5" ht="54" customHeight="1" x14ac:dyDescent="0.3">
      <c r="A50" s="205" t="s">
        <v>158</v>
      </c>
      <c r="B50" s="205"/>
      <c r="C50" s="205"/>
      <c r="D50" s="205"/>
      <c r="E50" s="205"/>
    </row>
  </sheetData>
  <mergeCells count="2">
    <mergeCell ref="A50:E50"/>
    <mergeCell ref="A1:E1"/>
  </mergeCells>
  <pageMargins left="0.39370078740157483" right="0.39370078740157483" top="0.43" bottom="0.23622047244094491" header="0.15748031496062992" footer="0.15748031496062992"/>
  <pageSetup paperSize="9" scale="90" fitToHeight="0" orientation="portrait" r:id="rId1"/>
  <headerFooter>
    <oddHeader>&amp;C&amp;P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rgb="FF0000CC"/>
  </sheetPr>
  <dimension ref="A1:N20"/>
  <sheetViews>
    <sheetView view="pageBreakPreview" zoomScaleNormal="100" zoomScaleSheetLayoutView="100" workbookViewId="0">
      <selection activeCell="A13" sqref="A13:XFD19"/>
    </sheetView>
  </sheetViews>
  <sheetFormatPr defaultColWidth="9.109375" defaultRowHeight="15" x14ac:dyDescent="0.3"/>
  <cols>
    <col min="1" max="1" width="42.33203125" style="2" customWidth="1"/>
    <col min="2" max="2" width="17.109375" style="2" customWidth="1"/>
    <col min="3" max="3" width="16.33203125" style="184" customWidth="1"/>
    <col min="4" max="4" width="15.44140625" style="2" customWidth="1"/>
    <col min="5" max="5" width="13.88671875" style="2" customWidth="1"/>
    <col min="6" max="6" width="9.88671875" style="2" customWidth="1"/>
    <col min="7" max="8" width="8.88671875" style="2" customWidth="1"/>
    <col min="9" max="9" width="19.33203125" style="2" customWidth="1"/>
    <col min="10" max="10" width="8.88671875" style="2" customWidth="1"/>
    <col min="11" max="13" width="16.44140625" style="2" customWidth="1"/>
    <col min="14" max="14" width="16" style="2" customWidth="1"/>
    <col min="15" max="16384" width="9.109375" style="2"/>
  </cols>
  <sheetData>
    <row r="1" spans="1:14" ht="117.6" customHeight="1" x14ac:dyDescent="0.3">
      <c r="A1" s="212" t="s">
        <v>164</v>
      </c>
      <c r="B1" s="212"/>
      <c r="C1" s="212"/>
      <c r="D1" s="212"/>
      <c r="E1" s="212"/>
      <c r="F1" s="203" t="s">
        <v>13</v>
      </c>
      <c r="G1" s="42" t="s">
        <v>10</v>
      </c>
      <c r="H1" s="42" t="s">
        <v>8</v>
      </c>
      <c r="I1" s="42" t="s">
        <v>18</v>
      </c>
      <c r="J1" s="41" t="s">
        <v>17</v>
      </c>
      <c r="K1" s="42">
        <v>75816234.109999999</v>
      </c>
      <c r="L1" s="42">
        <v>0</v>
      </c>
      <c r="M1" s="42">
        <v>0</v>
      </c>
    </row>
    <row r="2" spans="1:14" ht="20.25" customHeight="1" x14ac:dyDescent="0.3">
      <c r="A2" s="1"/>
      <c r="B2" s="1"/>
      <c r="C2" s="183"/>
      <c r="D2" s="3"/>
      <c r="E2" s="3" t="s">
        <v>0</v>
      </c>
      <c r="F2" s="42" t="s">
        <v>13</v>
      </c>
      <c r="G2" s="42" t="s">
        <v>10</v>
      </c>
      <c r="H2" s="42" t="s">
        <v>8</v>
      </c>
      <c r="I2" s="42" t="s">
        <v>19</v>
      </c>
      <c r="J2" s="41" t="s">
        <v>17</v>
      </c>
      <c r="K2" s="42">
        <v>276062347.61000001</v>
      </c>
      <c r="L2" s="42">
        <v>0</v>
      </c>
      <c r="M2" s="42">
        <v>0</v>
      </c>
    </row>
    <row r="3" spans="1:14" ht="97.2" customHeight="1" x14ac:dyDescent="0.3">
      <c r="A3" s="146" t="s">
        <v>2</v>
      </c>
      <c r="B3" s="102" t="s">
        <v>106</v>
      </c>
      <c r="C3" s="102" t="s">
        <v>107</v>
      </c>
      <c r="D3" s="201" t="s">
        <v>102</v>
      </c>
      <c r="E3" s="179" t="s">
        <v>115</v>
      </c>
      <c r="F3" s="59"/>
      <c r="G3" s="59"/>
      <c r="H3" s="59"/>
      <c r="I3" s="59"/>
      <c r="J3" s="60"/>
      <c r="K3" s="61"/>
      <c r="L3" s="61"/>
      <c r="M3" s="61"/>
      <c r="N3" s="58"/>
    </row>
    <row r="4" spans="1:14" ht="15.6" x14ac:dyDescent="0.3">
      <c r="A4" s="17" t="s">
        <v>3</v>
      </c>
      <c r="B4" s="187">
        <v>37011093.619999997</v>
      </c>
      <c r="C4" s="187">
        <v>41129326.719999999</v>
      </c>
      <c r="D4" s="188">
        <f>22084143.33+17534754.29</f>
        <v>39618897.619999997</v>
      </c>
      <c r="E4" s="196">
        <f>D4/C4*100</f>
        <v>96.32761044137024</v>
      </c>
      <c r="F4" s="59"/>
      <c r="G4" s="59"/>
      <c r="H4" s="59"/>
      <c r="I4" s="59"/>
      <c r="J4" s="60"/>
      <c r="K4" s="61"/>
      <c r="L4" s="61"/>
      <c r="M4" s="61"/>
      <c r="N4" s="58"/>
    </row>
    <row r="5" spans="1:14" ht="15.6" x14ac:dyDescent="0.3">
      <c r="A5" s="17" t="s">
        <v>41</v>
      </c>
      <c r="B5" s="187">
        <v>3481208.5</v>
      </c>
      <c r="C5" s="187">
        <v>3481208.5</v>
      </c>
      <c r="D5" s="188">
        <v>3337216.64</v>
      </c>
      <c r="E5" s="196">
        <f t="shared" ref="E5:E10" si="0">D5/C5*100</f>
        <v>95.863739273301221</v>
      </c>
      <c r="F5" s="59"/>
      <c r="G5" s="59"/>
      <c r="H5" s="59"/>
      <c r="I5" s="59"/>
      <c r="J5" s="60"/>
      <c r="K5" s="61"/>
      <c r="L5" s="61"/>
      <c r="M5" s="61"/>
      <c r="N5" s="58"/>
    </row>
    <row r="6" spans="1:14" ht="15.6" x14ac:dyDescent="0.3">
      <c r="A6" s="17" t="s">
        <v>47</v>
      </c>
      <c r="B6" s="187">
        <v>7715965.9199999999</v>
      </c>
      <c r="C6" s="187">
        <v>7715965.9199999999</v>
      </c>
      <c r="D6" s="188">
        <v>7715965.9199999999</v>
      </c>
      <c r="E6" s="196">
        <f t="shared" si="0"/>
        <v>100</v>
      </c>
      <c r="F6" s="58"/>
      <c r="G6" s="58"/>
      <c r="H6" s="58"/>
      <c r="I6" s="58"/>
      <c r="J6" s="58"/>
      <c r="K6" s="62"/>
      <c r="L6" s="62"/>
      <c r="M6" s="62"/>
      <c r="N6" s="58"/>
    </row>
    <row r="7" spans="1:14" ht="31.2" x14ac:dyDescent="0.3">
      <c r="A7" s="5" t="s">
        <v>48</v>
      </c>
      <c r="B7" s="187">
        <v>26654530</v>
      </c>
      <c r="C7" s="187">
        <v>26654530</v>
      </c>
      <c r="D7" s="188">
        <v>23575174.390000001</v>
      </c>
      <c r="E7" s="196">
        <f t="shared" si="0"/>
        <v>88.447158475501169</v>
      </c>
      <c r="K7" s="4"/>
      <c r="L7" s="4"/>
      <c r="M7" s="4"/>
    </row>
    <row r="8" spans="1:14" ht="15.6" x14ac:dyDescent="0.3">
      <c r="A8" s="5" t="s">
        <v>15</v>
      </c>
      <c r="B8" s="187">
        <v>2922181</v>
      </c>
      <c r="C8" s="187">
        <v>2922181</v>
      </c>
      <c r="D8" s="188">
        <v>2922181</v>
      </c>
      <c r="E8" s="196">
        <f t="shared" si="0"/>
        <v>100</v>
      </c>
    </row>
    <row r="9" spans="1:14" ht="31.2" x14ac:dyDescent="0.3">
      <c r="A9" s="5" t="s">
        <v>24</v>
      </c>
      <c r="B9" s="187">
        <v>7136609</v>
      </c>
      <c r="C9" s="187">
        <v>7136609</v>
      </c>
      <c r="D9" s="188">
        <v>6724359.5</v>
      </c>
      <c r="E9" s="196">
        <f t="shared" si="0"/>
        <v>94.223454024173108</v>
      </c>
    </row>
    <row r="10" spans="1:14" ht="20.399999999999999" customHeight="1" x14ac:dyDescent="0.3">
      <c r="A10" s="8" t="s">
        <v>32</v>
      </c>
      <c r="B10" s="191">
        <f>SUM(B4:B9)</f>
        <v>84921588.039999992</v>
      </c>
      <c r="C10" s="191">
        <f>SUM(C4:C9)</f>
        <v>89039821.140000001</v>
      </c>
      <c r="D10" s="192">
        <f>SUM(D4:D9)</f>
        <v>83893795.069999993</v>
      </c>
      <c r="E10" s="197">
        <f t="shared" si="0"/>
        <v>94.220534133925597</v>
      </c>
      <c r="K10" s="4"/>
      <c r="L10" s="4"/>
      <c r="M10" s="4"/>
    </row>
    <row r="11" spans="1:14" ht="15" customHeight="1" x14ac:dyDescent="0.3"/>
    <row r="12" spans="1:14" ht="15" customHeight="1" x14ac:dyDescent="0.3"/>
    <row r="13" spans="1:14" ht="15" customHeight="1" x14ac:dyDescent="0.3">
      <c r="A13" s="184"/>
      <c r="B13" s="184"/>
      <c r="D13" s="184"/>
      <c r="E13" s="184"/>
    </row>
    <row r="14" spans="1:14" ht="52.2" customHeight="1" x14ac:dyDescent="0.3">
      <c r="A14" s="205" t="s">
        <v>156</v>
      </c>
      <c r="B14" s="205"/>
      <c r="C14" s="205"/>
      <c r="D14" s="205"/>
      <c r="E14" s="205"/>
    </row>
    <row r="15" spans="1:14" ht="15" customHeight="1" x14ac:dyDescent="0.3"/>
    <row r="16" spans="1:14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</sheetData>
  <mergeCells count="2">
    <mergeCell ref="A14:E14"/>
    <mergeCell ref="A1:E1"/>
  </mergeCells>
  <pageMargins left="0.39370078740157483" right="0.39370078740157483" top="0.52" bottom="0.74803149606299213" header="0.18" footer="0.31496062992125984"/>
  <pageSetup paperSize="9" scale="90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/>
  <dimension ref="A1:L5"/>
  <sheetViews>
    <sheetView view="pageBreakPreview" zoomScaleNormal="100" zoomScaleSheetLayoutView="100" workbookViewId="0">
      <selection activeCell="A8" sqref="A8:XFD13"/>
    </sheetView>
  </sheetViews>
  <sheetFormatPr defaultColWidth="9.109375" defaultRowHeight="15" x14ac:dyDescent="0.3"/>
  <cols>
    <col min="1" max="1" width="47.5546875" style="2" customWidth="1"/>
    <col min="2" max="2" width="16.109375" style="2" customWidth="1"/>
    <col min="3" max="3" width="16.88671875" style="2" customWidth="1"/>
    <col min="4" max="4" width="14.10937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19.33203125" style="2" customWidth="1"/>
    <col min="14" max="16384" width="9.109375" style="2"/>
  </cols>
  <sheetData>
    <row r="1" spans="1:12" ht="113.4" customHeight="1" x14ac:dyDescent="0.3">
      <c r="A1" s="208" t="s">
        <v>165</v>
      </c>
      <c r="B1" s="208"/>
      <c r="C1" s="208"/>
      <c r="D1" s="208"/>
      <c r="E1" s="43"/>
      <c r="F1" s="43"/>
      <c r="G1" s="43"/>
      <c r="H1" s="43"/>
      <c r="I1" s="43"/>
      <c r="J1" s="43"/>
      <c r="K1" s="43"/>
      <c r="L1" s="43"/>
    </row>
    <row r="2" spans="1:12" ht="15.6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8.7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5" t="s">
        <v>3</v>
      </c>
      <c r="B4" s="6">
        <v>340000000</v>
      </c>
      <c r="C4" s="39">
        <v>217764198.31</v>
      </c>
      <c r="D4" s="196">
        <f>C4/B4*100</f>
        <v>64.04829362058824</v>
      </c>
      <c r="J4" s="11"/>
      <c r="K4" s="11"/>
      <c r="L4" s="11"/>
    </row>
    <row r="5" spans="1:12" ht="19.2" customHeight="1" x14ac:dyDescent="0.3">
      <c r="A5" s="8" t="s">
        <v>32</v>
      </c>
      <c r="B5" s="9">
        <f>SUM(B4:B4)</f>
        <v>340000000</v>
      </c>
      <c r="C5" s="47">
        <f>SUM(C4:C4)</f>
        <v>217764198.31</v>
      </c>
      <c r="D5" s="197">
        <f>C5/B5*100</f>
        <v>64.04829362058824</v>
      </c>
    </row>
  </sheetData>
  <mergeCells count="1">
    <mergeCell ref="A1:D1"/>
  </mergeCells>
  <pageMargins left="0.39370078740157483" right="0.39370078740157483" top="0.62" bottom="0.74803149606299213" header="0.31496062992125984" footer="0.31496062992125984"/>
  <pageSetup paperSize="9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1:L8"/>
  <sheetViews>
    <sheetView view="pageBreakPreview" zoomScaleNormal="100" zoomScaleSheetLayoutView="100" workbookViewId="0">
      <selection activeCell="A11" sqref="A11:XFD16"/>
    </sheetView>
  </sheetViews>
  <sheetFormatPr defaultColWidth="9.109375" defaultRowHeight="15" x14ac:dyDescent="0.3"/>
  <cols>
    <col min="1" max="1" width="44.109375" style="2" customWidth="1"/>
    <col min="2" max="2" width="18" style="2" customWidth="1"/>
    <col min="3" max="3" width="17.33203125" style="2" customWidth="1"/>
    <col min="4" max="4" width="14.664062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4.88671875" style="2" customWidth="1"/>
    <col min="14" max="16384" width="9.109375" style="2"/>
  </cols>
  <sheetData>
    <row r="1" spans="1:12" ht="107.4" customHeight="1" x14ac:dyDescent="0.3">
      <c r="A1" s="208" t="s">
        <v>166</v>
      </c>
      <c r="B1" s="208"/>
      <c r="C1" s="208"/>
      <c r="D1" s="208"/>
      <c r="E1" s="43"/>
      <c r="F1" s="43"/>
      <c r="G1" s="43"/>
      <c r="H1" s="43"/>
      <c r="I1" s="43"/>
      <c r="J1" s="43"/>
      <c r="K1" s="43"/>
      <c r="L1" s="43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8.7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5" t="s">
        <v>3</v>
      </c>
      <c r="B4" s="187">
        <v>155000000</v>
      </c>
      <c r="C4" s="188">
        <v>3729193.36</v>
      </c>
      <c r="D4" s="196">
        <f>C4/B4*100</f>
        <v>2.4059311999999999</v>
      </c>
      <c r="J4" s="10"/>
      <c r="K4" s="10"/>
      <c r="L4" s="10"/>
    </row>
    <row r="5" spans="1:12" ht="15.6" x14ac:dyDescent="0.3">
      <c r="A5" s="5" t="s">
        <v>47</v>
      </c>
      <c r="B5" s="187">
        <v>19566645.52</v>
      </c>
      <c r="C5" s="188">
        <v>0</v>
      </c>
      <c r="D5" s="196">
        <f t="shared" ref="D5:D8" si="0">C5/B5*100</f>
        <v>0</v>
      </c>
      <c r="J5" s="10"/>
      <c r="K5" s="10"/>
      <c r="L5" s="10"/>
    </row>
    <row r="6" spans="1:12" ht="15.6" x14ac:dyDescent="0.3">
      <c r="A6" s="5" t="s">
        <v>5</v>
      </c>
      <c r="B6" s="187">
        <v>89012807.609999999</v>
      </c>
      <c r="C6" s="188">
        <v>78450866.150000006</v>
      </c>
      <c r="D6" s="196">
        <f t="shared" si="0"/>
        <v>88.134357578882359</v>
      </c>
      <c r="J6" s="10"/>
      <c r="K6" s="10"/>
      <c r="L6" s="10"/>
    </row>
    <row r="7" spans="1:12" ht="15.6" x14ac:dyDescent="0.3">
      <c r="A7" s="5" t="s">
        <v>75</v>
      </c>
      <c r="B7" s="187">
        <v>50000000</v>
      </c>
      <c r="C7" s="188">
        <v>0</v>
      </c>
      <c r="D7" s="196">
        <f t="shared" si="0"/>
        <v>0</v>
      </c>
      <c r="J7" s="4"/>
      <c r="K7" s="4"/>
      <c r="L7" s="4"/>
    </row>
    <row r="8" spans="1:12" ht="19.5" customHeight="1" x14ac:dyDescent="0.3">
      <c r="A8" s="8" t="s">
        <v>32</v>
      </c>
      <c r="B8" s="151">
        <f t="shared" ref="B8:C8" si="1">SUM(B4:B7)</f>
        <v>313579453.13</v>
      </c>
      <c r="C8" s="128">
        <f t="shared" si="1"/>
        <v>82180059.510000005</v>
      </c>
      <c r="D8" s="197">
        <f t="shared" si="0"/>
        <v>26.207093191125246</v>
      </c>
    </row>
  </sheetData>
  <mergeCells count="1">
    <mergeCell ref="A1:D1"/>
  </mergeCells>
  <pageMargins left="0.39370078740157483" right="0.39370078740157483" top="0.74803149606299213" bottom="0.74803149606299213" header="0.31496062992125984" footer="0.31496062992125984"/>
  <pageSetup paperSize="9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"/>
  <sheetViews>
    <sheetView view="pageBreakPreview" zoomScaleNormal="100" zoomScaleSheetLayoutView="100" workbookViewId="0">
      <selection activeCell="A8" sqref="A8:XFD12"/>
    </sheetView>
  </sheetViews>
  <sheetFormatPr defaultColWidth="9.109375" defaultRowHeight="15" x14ac:dyDescent="0.3"/>
  <cols>
    <col min="1" max="1" width="46.6640625" style="2" customWidth="1"/>
    <col min="2" max="2" width="16.88671875" style="2" customWidth="1"/>
    <col min="3" max="3" width="16.77734375" style="2" customWidth="1"/>
    <col min="4" max="4" width="14.664062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4.88671875" style="2" customWidth="1"/>
    <col min="14" max="16384" width="9.109375" style="2"/>
  </cols>
  <sheetData>
    <row r="1" spans="1:12" ht="135" customHeight="1" x14ac:dyDescent="0.3">
      <c r="A1" s="208" t="s">
        <v>167</v>
      </c>
      <c r="B1" s="208"/>
      <c r="C1" s="208"/>
      <c r="D1" s="208"/>
      <c r="E1" s="43"/>
      <c r="F1" s="43"/>
      <c r="G1" s="43"/>
      <c r="H1" s="43"/>
      <c r="I1" s="43"/>
      <c r="J1" s="43"/>
      <c r="K1" s="43"/>
      <c r="L1" s="43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8.7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5" t="s">
        <v>3</v>
      </c>
      <c r="B4" s="6">
        <v>771967878</v>
      </c>
      <c r="C4" s="39">
        <v>757111868.62</v>
      </c>
      <c r="D4" s="196">
        <f>C4/B4*100</f>
        <v>98.075566379978312</v>
      </c>
      <c r="J4" s="10"/>
      <c r="K4" s="10"/>
      <c r="L4" s="10"/>
    </row>
    <row r="5" spans="1:12" ht="19.5" customHeight="1" x14ac:dyDescent="0.3">
      <c r="A5" s="8" t="s">
        <v>32</v>
      </c>
      <c r="B5" s="9">
        <f t="shared" ref="B5:C5" si="0">SUM(B4:B4)</f>
        <v>771967878</v>
      </c>
      <c r="C5" s="192">
        <f t="shared" si="0"/>
        <v>757111868.62</v>
      </c>
      <c r="D5" s="197">
        <f>C5/B5*100</f>
        <v>98.075566379978312</v>
      </c>
    </row>
  </sheetData>
  <mergeCells count="1">
    <mergeCell ref="A1:D1"/>
  </mergeCells>
  <pageMargins left="0.39370078740157483" right="0.39370078740157483" top="0.6" bottom="0.74803149606299213" header="0.31496062992125984" footer="0.31496062992125984"/>
  <pageSetup paperSize="9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tabColor theme="0" tint="-0.14999847407452621"/>
  </sheetPr>
  <dimension ref="A1:L29"/>
  <sheetViews>
    <sheetView view="pageBreakPreview" zoomScaleNormal="100" zoomScaleSheetLayoutView="100" workbookViewId="0">
      <selection activeCell="A8" sqref="A8:XFD12"/>
    </sheetView>
  </sheetViews>
  <sheetFormatPr defaultColWidth="9.109375" defaultRowHeight="15" x14ac:dyDescent="0.3"/>
  <cols>
    <col min="1" max="1" width="46.109375" style="2" customWidth="1"/>
    <col min="2" max="3" width="16.88671875" style="2" customWidth="1"/>
    <col min="4" max="4" width="14.10937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4.33203125" style="2" customWidth="1"/>
    <col min="14" max="16384" width="9.109375" style="2"/>
  </cols>
  <sheetData>
    <row r="1" spans="1:12" ht="150" customHeight="1" x14ac:dyDescent="0.3">
      <c r="A1" s="208" t="s">
        <v>168</v>
      </c>
      <c r="B1" s="208"/>
      <c r="C1" s="208"/>
      <c r="D1" s="208"/>
      <c r="E1" s="43"/>
      <c r="F1" s="43"/>
      <c r="G1" s="43"/>
      <c r="H1" s="43"/>
      <c r="I1" s="43"/>
      <c r="J1" s="43"/>
      <c r="K1" s="43"/>
      <c r="L1" s="43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8.7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5" t="s">
        <v>3</v>
      </c>
      <c r="B4" s="6">
        <v>868251808.50999999</v>
      </c>
      <c r="C4" s="188">
        <v>705102813.55999994</v>
      </c>
      <c r="D4" s="196">
        <f>C4/B4*100</f>
        <v>81.209484005569905</v>
      </c>
      <c r="J4" s="11"/>
      <c r="K4" s="11"/>
      <c r="L4" s="11"/>
    </row>
    <row r="5" spans="1:12" ht="19.8" customHeight="1" x14ac:dyDescent="0.3">
      <c r="A5" s="8" t="s">
        <v>32</v>
      </c>
      <c r="B5" s="9">
        <f>SUM(B4:B4)</f>
        <v>868251808.50999999</v>
      </c>
      <c r="C5" s="192">
        <f>SUM(C4:C4)</f>
        <v>705102813.55999994</v>
      </c>
      <c r="D5" s="197">
        <f>C5/B5*100</f>
        <v>81.209484005569905</v>
      </c>
    </row>
    <row r="6" spans="1:12" ht="15" customHeight="1" x14ac:dyDescent="0.3"/>
    <row r="7" spans="1:12" ht="15" customHeight="1" x14ac:dyDescent="0.3">
      <c r="J7" s="4"/>
      <c r="K7" s="4"/>
      <c r="L7" s="4"/>
    </row>
    <row r="8" spans="1:12" ht="15" customHeight="1" x14ac:dyDescent="0.3"/>
    <row r="9" spans="1:12" ht="15" customHeight="1" x14ac:dyDescent="0.3"/>
    <row r="10" spans="1:12" ht="15" customHeight="1" x14ac:dyDescent="0.3"/>
    <row r="11" spans="1:12" ht="15" customHeight="1" x14ac:dyDescent="0.3"/>
    <row r="12" spans="1:12" ht="15" customHeight="1" x14ac:dyDescent="0.3"/>
    <row r="13" spans="1:12" ht="15" customHeight="1" x14ac:dyDescent="0.3"/>
    <row r="14" spans="1:12" ht="15" customHeight="1" x14ac:dyDescent="0.3"/>
    <row r="15" spans="1:12" ht="15" customHeight="1" x14ac:dyDescent="0.3"/>
    <row r="16" spans="1:12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9.5" customHeight="1" x14ac:dyDescent="0.3"/>
  </sheetData>
  <mergeCells count="1">
    <mergeCell ref="A1:D1"/>
  </mergeCells>
  <pageMargins left="0.39370078740157483" right="0.39370078740157483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view="pageBreakPreview" zoomScaleNormal="100" zoomScaleSheetLayoutView="100" workbookViewId="0">
      <selection activeCell="A8" sqref="A8:XFD12"/>
    </sheetView>
  </sheetViews>
  <sheetFormatPr defaultColWidth="9.109375" defaultRowHeight="15" x14ac:dyDescent="0.3"/>
  <cols>
    <col min="1" max="1" width="44.21875" style="2" customWidth="1"/>
    <col min="2" max="2" width="17.6640625" style="2" customWidth="1"/>
    <col min="3" max="3" width="17.77734375" style="2" customWidth="1"/>
    <col min="4" max="4" width="14.8867187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34.44140625" style="2" customWidth="1"/>
    <col min="14" max="16384" width="9.109375" style="2"/>
  </cols>
  <sheetData>
    <row r="1" spans="1:12" ht="94.2" customHeight="1" x14ac:dyDescent="0.3">
      <c r="A1" s="207" t="s">
        <v>104</v>
      </c>
      <c r="B1" s="207"/>
      <c r="C1" s="207"/>
      <c r="D1" s="207"/>
      <c r="E1" s="43"/>
      <c r="F1" s="43"/>
      <c r="G1" s="43"/>
      <c r="H1" s="43"/>
      <c r="I1" s="43"/>
      <c r="J1" s="43"/>
      <c r="K1" s="43"/>
      <c r="L1" s="43"/>
    </row>
    <row r="2" spans="1:12" ht="20.25" customHeight="1" x14ac:dyDescent="0.3">
      <c r="A2" s="1"/>
      <c r="B2" s="1"/>
      <c r="C2" s="3"/>
      <c r="D2" s="3" t="s">
        <v>0</v>
      </c>
      <c r="E2" s="44"/>
      <c r="F2" s="52"/>
      <c r="G2" s="52"/>
      <c r="H2" s="52"/>
      <c r="I2" s="53"/>
      <c r="J2" s="46"/>
      <c r="K2" s="46"/>
      <c r="L2" s="46"/>
    </row>
    <row r="3" spans="1:12" ht="48.75" customHeight="1" x14ac:dyDescent="0.3">
      <c r="A3" s="140" t="s">
        <v>2</v>
      </c>
      <c r="B3" s="155" t="s">
        <v>101</v>
      </c>
      <c r="C3" s="155" t="s">
        <v>102</v>
      </c>
      <c r="D3" s="155" t="s">
        <v>103</v>
      </c>
      <c r="J3" s="10"/>
      <c r="K3" s="10"/>
      <c r="L3" s="10"/>
    </row>
    <row r="4" spans="1:12" ht="22.8" customHeight="1" x14ac:dyDescent="0.3">
      <c r="A4" s="23" t="s">
        <v>64</v>
      </c>
      <c r="B4" s="24">
        <v>57690845.600000001</v>
      </c>
      <c r="C4" s="51">
        <v>12797113.390000001</v>
      </c>
      <c r="D4" s="114">
        <f>C4/B4*100</f>
        <v>22.182225371992121</v>
      </c>
      <c r="J4" s="4"/>
      <c r="K4" s="4"/>
      <c r="L4" s="4"/>
    </row>
    <row r="5" spans="1:12" ht="19.5" customHeight="1" x14ac:dyDescent="0.3">
      <c r="A5" s="8" t="s">
        <v>32</v>
      </c>
      <c r="B5" s="9">
        <f>SUM(B4:B4)</f>
        <v>57690845.600000001</v>
      </c>
      <c r="C5" s="9">
        <f>SUM(C4:C4)</f>
        <v>12797113.390000001</v>
      </c>
      <c r="D5" s="152">
        <f>C5/B5*100</f>
        <v>22.182225371992121</v>
      </c>
    </row>
  </sheetData>
  <mergeCells count="1">
    <mergeCell ref="A1:D1"/>
  </mergeCells>
  <pageMargins left="0.39370078740157483" right="0.39370078740157483" top="0.74803149606299213" bottom="0.74803149606299213" header="0.31496062992125984" footer="0.31496062992125984"/>
  <pageSetup paperSize="9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rgb="FF0000CC"/>
  </sheetPr>
  <dimension ref="A1:L31"/>
  <sheetViews>
    <sheetView view="pageBreakPreview" zoomScaleNormal="100" zoomScaleSheetLayoutView="100" workbookViewId="0">
      <selection activeCell="A8" sqref="A8:XFD12"/>
    </sheetView>
  </sheetViews>
  <sheetFormatPr defaultColWidth="9.109375" defaultRowHeight="15" x14ac:dyDescent="0.3"/>
  <cols>
    <col min="1" max="1" width="47" style="2" customWidth="1"/>
    <col min="2" max="2" width="15.5546875" style="2" customWidth="1"/>
    <col min="3" max="3" width="16.88671875" style="2" customWidth="1"/>
    <col min="4" max="4" width="14.8867187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5.44140625" style="2" customWidth="1"/>
    <col min="14" max="16384" width="9.109375" style="2"/>
  </cols>
  <sheetData>
    <row r="1" spans="1:12" ht="115.2" customHeight="1" x14ac:dyDescent="0.3">
      <c r="A1" s="208" t="s">
        <v>169</v>
      </c>
      <c r="B1" s="208"/>
      <c r="C1" s="208"/>
      <c r="D1" s="208"/>
      <c r="E1" s="43"/>
      <c r="F1" s="43"/>
      <c r="G1" s="43"/>
      <c r="H1" s="43"/>
      <c r="I1" s="43"/>
      <c r="J1" s="43"/>
      <c r="K1" s="43"/>
      <c r="L1" s="43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8.7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5" t="s">
        <v>37</v>
      </c>
      <c r="B4" s="39">
        <v>47672258</v>
      </c>
      <c r="C4" s="39">
        <v>45037923.25</v>
      </c>
      <c r="D4" s="196">
        <f>C4/B4*100</f>
        <v>94.474071796641141</v>
      </c>
      <c r="J4" s="4"/>
      <c r="K4" s="4"/>
      <c r="L4" s="4"/>
    </row>
    <row r="5" spans="1:12" ht="21" customHeight="1" x14ac:dyDescent="0.3">
      <c r="A5" s="8" t="s">
        <v>32</v>
      </c>
      <c r="B5" s="9">
        <f t="shared" ref="B5" si="0">SUM(B4:B4)</f>
        <v>47672258</v>
      </c>
      <c r="C5" s="47">
        <f>SUM(C4:C4)</f>
        <v>45037923.25</v>
      </c>
      <c r="D5" s="197">
        <f>C5/B5*100</f>
        <v>94.474071796641141</v>
      </c>
    </row>
    <row r="6" spans="1:12" ht="15" customHeight="1" x14ac:dyDescent="0.25"/>
    <row r="7" spans="1:12" ht="15" customHeight="1" x14ac:dyDescent="0.3"/>
    <row r="8" spans="1:12" ht="15" customHeight="1" x14ac:dyDescent="0.3"/>
    <row r="9" spans="1:12" ht="15" customHeight="1" x14ac:dyDescent="0.3"/>
    <row r="10" spans="1:12" ht="15" customHeight="1" x14ac:dyDescent="0.3"/>
    <row r="11" spans="1:12" ht="15" customHeight="1" x14ac:dyDescent="0.3"/>
    <row r="12" spans="1:12" ht="15" customHeight="1" x14ac:dyDescent="0.3"/>
    <row r="13" spans="1:12" ht="15" customHeight="1" x14ac:dyDescent="0.3"/>
    <row r="14" spans="1:12" ht="15" customHeight="1" x14ac:dyDescent="0.3"/>
    <row r="15" spans="1:12" ht="15" customHeight="1" x14ac:dyDescent="0.3"/>
    <row r="16" spans="1:12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5" customHeight="1" x14ac:dyDescent="0.3"/>
    <row r="31" ht="19.5" customHeight="1" x14ac:dyDescent="0.3"/>
  </sheetData>
  <mergeCells count="1">
    <mergeCell ref="A1:D1"/>
  </mergeCells>
  <pageMargins left="0.39370078740157483" right="0.39370078740157483" top="0.74803149606299213" bottom="0.74803149606299213" header="0.31496062992125984" footer="0.31496062992125984"/>
  <pageSetup paperSize="9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>
    <tabColor rgb="FF0000CC"/>
  </sheetPr>
  <dimension ref="A1:O10"/>
  <sheetViews>
    <sheetView view="pageBreakPreview" zoomScaleNormal="100" zoomScaleSheetLayoutView="100" workbookViewId="0">
      <selection activeCell="A10" sqref="A10:XFD17"/>
    </sheetView>
  </sheetViews>
  <sheetFormatPr defaultColWidth="9.109375" defaultRowHeight="15" x14ac:dyDescent="0.3"/>
  <cols>
    <col min="1" max="1" width="39.33203125" style="2" customWidth="1"/>
    <col min="2" max="2" width="16.44140625" style="2" customWidth="1"/>
    <col min="3" max="3" width="17.77734375" style="184" customWidth="1"/>
    <col min="4" max="4" width="16.5546875" style="2" customWidth="1"/>
    <col min="5" max="5" width="14.109375" style="2" customWidth="1"/>
    <col min="6" max="6" width="9.88671875" style="2" customWidth="1"/>
    <col min="7" max="8" width="8.88671875" style="2" customWidth="1"/>
    <col min="9" max="9" width="19.33203125" style="2" customWidth="1"/>
    <col min="10" max="10" width="8.88671875" style="2" customWidth="1"/>
    <col min="11" max="13" width="16.44140625" style="2" customWidth="1"/>
    <col min="14" max="14" width="22.88671875" style="2" customWidth="1"/>
    <col min="15" max="16384" width="9.109375" style="2"/>
  </cols>
  <sheetData>
    <row r="1" spans="1:15" ht="120.75" customHeight="1" x14ac:dyDescent="0.3">
      <c r="A1" s="208" t="s">
        <v>170</v>
      </c>
      <c r="B1" s="208"/>
      <c r="C1" s="208"/>
      <c r="D1" s="208"/>
      <c r="E1" s="208"/>
      <c r="F1" s="57"/>
      <c r="G1" s="57"/>
      <c r="H1" s="57"/>
      <c r="I1" s="57"/>
      <c r="J1" s="57"/>
      <c r="K1" s="57"/>
      <c r="L1" s="57"/>
      <c r="M1" s="57"/>
      <c r="N1" s="58"/>
      <c r="O1" s="58"/>
    </row>
    <row r="2" spans="1:15" ht="20.25" customHeight="1" x14ac:dyDescent="0.3">
      <c r="A2" s="1"/>
      <c r="B2" s="1"/>
      <c r="C2" s="183"/>
      <c r="D2" s="3"/>
      <c r="E2" s="3" t="s">
        <v>0</v>
      </c>
      <c r="F2" s="59"/>
      <c r="G2" s="59"/>
      <c r="H2" s="59"/>
      <c r="I2" s="59"/>
      <c r="J2" s="60"/>
      <c r="K2" s="61"/>
      <c r="L2" s="61"/>
      <c r="M2" s="61"/>
      <c r="N2" s="58"/>
      <c r="O2" s="58"/>
    </row>
    <row r="3" spans="1:15" ht="111" customHeight="1" x14ac:dyDescent="0.3">
      <c r="A3" s="146" t="s">
        <v>2</v>
      </c>
      <c r="B3" s="102" t="s">
        <v>106</v>
      </c>
      <c r="C3" s="102" t="s">
        <v>107</v>
      </c>
      <c r="D3" s="117" t="s">
        <v>102</v>
      </c>
      <c r="E3" s="179" t="s">
        <v>115</v>
      </c>
      <c r="F3" s="58"/>
      <c r="G3" s="58"/>
      <c r="H3" s="58"/>
      <c r="I3" s="58"/>
      <c r="J3" s="58"/>
      <c r="K3" s="62"/>
      <c r="L3" s="62"/>
      <c r="M3" s="62"/>
      <c r="N3" s="58"/>
      <c r="O3" s="58"/>
    </row>
    <row r="4" spans="1:15" ht="15.6" x14ac:dyDescent="0.3">
      <c r="A4" s="5" t="s">
        <v>3</v>
      </c>
      <c r="B4" s="6">
        <v>60000000</v>
      </c>
      <c r="C4" s="187">
        <v>60000000</v>
      </c>
      <c r="D4" s="39">
        <v>487362.72</v>
      </c>
      <c r="E4" s="196">
        <f>D4/C4*100</f>
        <v>0.81227119999999986</v>
      </c>
      <c r="F4" s="58"/>
      <c r="G4" s="58"/>
      <c r="H4" s="58"/>
      <c r="I4" s="58"/>
      <c r="J4" s="58"/>
      <c r="K4" s="66"/>
      <c r="L4" s="66"/>
      <c r="M4" s="66"/>
      <c r="N4" s="58"/>
      <c r="O4" s="58"/>
    </row>
    <row r="5" spans="1:15" ht="15.6" x14ac:dyDescent="0.3">
      <c r="A5" s="5" t="s">
        <v>68</v>
      </c>
      <c r="B5" s="6">
        <v>80000000</v>
      </c>
      <c r="C5" s="187">
        <v>80000000</v>
      </c>
      <c r="D5" s="39">
        <v>77137500</v>
      </c>
      <c r="E5" s="196">
        <f t="shared" ref="E5:E7" si="0">D5/C5*100</f>
        <v>96.421875</v>
      </c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1:15" s="184" customFormat="1" ht="15.6" x14ac:dyDescent="0.3">
      <c r="A6" s="186" t="s">
        <v>15</v>
      </c>
      <c r="B6" s="187">
        <v>0</v>
      </c>
      <c r="C6" s="188">
        <v>100000000</v>
      </c>
      <c r="D6" s="188">
        <v>100000000</v>
      </c>
      <c r="E6" s="196">
        <f t="shared" si="0"/>
        <v>100</v>
      </c>
      <c r="F6" s="150"/>
      <c r="G6" s="150"/>
      <c r="H6" s="150"/>
      <c r="I6" s="150"/>
      <c r="J6" s="150"/>
      <c r="K6" s="150"/>
      <c r="L6" s="150"/>
      <c r="M6" s="150"/>
      <c r="N6" s="150"/>
      <c r="O6" s="150"/>
    </row>
    <row r="7" spans="1:15" ht="19.2" customHeight="1" x14ac:dyDescent="0.3">
      <c r="A7" s="8" t="s">
        <v>32</v>
      </c>
      <c r="B7" s="9">
        <f>SUM(B4:B5)</f>
        <v>140000000</v>
      </c>
      <c r="C7" s="191">
        <f>SUM(C4:C6)</f>
        <v>240000000</v>
      </c>
      <c r="D7" s="192">
        <f>SUM(D4:D6)</f>
        <v>177624862.72</v>
      </c>
      <c r="E7" s="197">
        <f t="shared" si="0"/>
        <v>74.010359466666671</v>
      </c>
      <c r="F7" s="58"/>
      <c r="G7" s="58"/>
      <c r="H7" s="58"/>
      <c r="I7" s="58"/>
      <c r="J7" s="58"/>
      <c r="K7" s="58"/>
      <c r="L7" s="58"/>
      <c r="M7" s="58"/>
      <c r="N7" s="58"/>
      <c r="O7" s="58"/>
    </row>
    <row r="10" spans="1:15" ht="57.6" customHeight="1" x14ac:dyDescent="0.3">
      <c r="A10" s="205" t="s">
        <v>156</v>
      </c>
      <c r="B10" s="205"/>
      <c r="C10" s="205"/>
      <c r="D10" s="205"/>
      <c r="E10" s="205"/>
    </row>
  </sheetData>
  <mergeCells count="2">
    <mergeCell ref="A10:E10"/>
    <mergeCell ref="A1:E1"/>
  </mergeCells>
  <pageMargins left="0.39370078740157483" right="0.39370078740157483" top="0.54" bottom="0.74803149606299213" header="0.31496062992125984" footer="0.31496062992125984"/>
  <pageSetup paperSize="9" scale="90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1:L5"/>
  <sheetViews>
    <sheetView view="pageBreakPreview" zoomScaleNormal="100" zoomScaleSheetLayoutView="100" workbookViewId="0">
      <selection activeCell="A7" sqref="A7:XFD12"/>
    </sheetView>
  </sheetViews>
  <sheetFormatPr defaultColWidth="9.109375" defaultRowHeight="15" x14ac:dyDescent="0.3"/>
  <cols>
    <col min="1" max="1" width="47.5546875" style="2" customWidth="1"/>
    <col min="2" max="2" width="16.33203125" style="2" customWidth="1"/>
    <col min="3" max="3" width="16.5546875" style="2" customWidth="1"/>
    <col min="4" max="4" width="14.664062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5.44140625" style="2" customWidth="1"/>
    <col min="14" max="16384" width="9.109375" style="2"/>
  </cols>
  <sheetData>
    <row r="1" spans="1:12" ht="137.4" customHeight="1" x14ac:dyDescent="0.3">
      <c r="A1" s="208" t="s">
        <v>171</v>
      </c>
      <c r="B1" s="208"/>
      <c r="C1" s="208"/>
      <c r="D1" s="208"/>
      <c r="E1" s="43"/>
      <c r="F1" s="43"/>
      <c r="G1" s="43"/>
      <c r="H1" s="43"/>
      <c r="I1" s="43"/>
      <c r="J1" s="43"/>
      <c r="K1" s="43"/>
      <c r="L1" s="43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5.6" customHeight="1" x14ac:dyDescent="0.3">
      <c r="A3" s="21" t="s">
        <v>2</v>
      </c>
      <c r="B3" s="179" t="s">
        <v>101</v>
      </c>
      <c r="C3" s="179" t="s">
        <v>102</v>
      </c>
      <c r="D3" s="179" t="s">
        <v>103</v>
      </c>
      <c r="J3" s="10"/>
      <c r="K3" s="10"/>
      <c r="L3" s="10"/>
    </row>
    <row r="4" spans="1:12" ht="19.2" customHeight="1" x14ac:dyDescent="0.3">
      <c r="A4" s="90" t="s">
        <v>69</v>
      </c>
      <c r="B4" s="48">
        <v>11313916.810000001</v>
      </c>
      <c r="C4" s="48">
        <v>11313916.810000001</v>
      </c>
      <c r="D4" s="196">
        <f>C4/B4*100</f>
        <v>100</v>
      </c>
      <c r="J4" s="10"/>
      <c r="K4" s="10"/>
      <c r="L4" s="10"/>
    </row>
    <row r="5" spans="1:12" ht="22.8" customHeight="1" x14ac:dyDescent="0.3">
      <c r="A5" s="143" t="s">
        <v>32</v>
      </c>
      <c r="B5" s="49">
        <f>SUM(B4:B4)</f>
        <v>11313916.810000001</v>
      </c>
      <c r="C5" s="49">
        <f>SUM(C4:C4)</f>
        <v>11313916.810000001</v>
      </c>
      <c r="D5" s="197">
        <f>C5/B5*100</f>
        <v>100</v>
      </c>
    </row>
  </sheetData>
  <mergeCells count="1">
    <mergeCell ref="A1:D1"/>
  </mergeCells>
  <pageMargins left="0.39370078740157483" right="0.39370078740157483" top="0.51" bottom="0.74803149606299213" header="0.31496062992125984" footer="0.31496062992125984"/>
  <pageSetup paperSize="9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tabColor rgb="FF0000CC"/>
  </sheetPr>
  <dimension ref="A1:M35"/>
  <sheetViews>
    <sheetView view="pageBreakPreview" topLeftCell="A7" zoomScaleNormal="100" zoomScaleSheetLayoutView="100" workbookViewId="0">
      <selection activeCell="A38" sqref="A38:XFD42"/>
    </sheetView>
  </sheetViews>
  <sheetFormatPr defaultColWidth="9.109375" defaultRowHeight="15" x14ac:dyDescent="0.3"/>
  <cols>
    <col min="1" max="1" width="45.6640625" style="2" customWidth="1"/>
    <col min="2" max="2" width="17.109375" style="2" customWidth="1"/>
    <col min="3" max="3" width="16.77734375" style="2" customWidth="1"/>
    <col min="4" max="4" width="14.7773437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2.109375" style="2" customWidth="1"/>
    <col min="14" max="16384" width="9.109375" style="2"/>
  </cols>
  <sheetData>
    <row r="1" spans="1:13" ht="110.4" customHeight="1" x14ac:dyDescent="0.3">
      <c r="A1" s="209" t="s">
        <v>136</v>
      </c>
      <c r="B1" s="208"/>
      <c r="C1" s="208"/>
      <c r="D1" s="208"/>
      <c r="E1" s="57"/>
      <c r="F1" s="57"/>
      <c r="G1" s="57"/>
      <c r="H1" s="57"/>
      <c r="I1" s="57"/>
      <c r="J1" s="57"/>
      <c r="K1" s="57"/>
      <c r="L1" s="57"/>
      <c r="M1" s="58"/>
    </row>
    <row r="2" spans="1:13" ht="20.25" customHeight="1" x14ac:dyDescent="0.3">
      <c r="A2" s="1"/>
      <c r="B2" s="1"/>
      <c r="C2" s="3"/>
      <c r="D2" s="3" t="s">
        <v>0</v>
      </c>
      <c r="E2" s="59"/>
      <c r="F2" s="59"/>
      <c r="G2" s="59"/>
      <c r="H2" s="59"/>
      <c r="I2" s="60"/>
      <c r="J2" s="61"/>
      <c r="K2" s="61"/>
      <c r="L2" s="61"/>
      <c r="M2" s="58"/>
    </row>
    <row r="3" spans="1:13" ht="41.4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E3" s="58"/>
      <c r="F3" s="58"/>
      <c r="G3" s="58"/>
      <c r="H3" s="58"/>
      <c r="I3" s="58"/>
      <c r="J3" s="62"/>
      <c r="K3" s="62"/>
      <c r="L3" s="62"/>
      <c r="M3" s="58"/>
    </row>
    <row r="4" spans="1:13" ht="15.6" x14ac:dyDescent="0.3">
      <c r="A4" s="76" t="s">
        <v>3</v>
      </c>
      <c r="B4" s="77">
        <v>13953644.380000001</v>
      </c>
      <c r="C4" s="77">
        <v>13953644.380000001</v>
      </c>
      <c r="D4" s="118">
        <f>C4/B4*100</f>
        <v>100</v>
      </c>
      <c r="E4" s="58"/>
      <c r="F4" s="58"/>
      <c r="G4" s="58"/>
      <c r="H4" s="58"/>
      <c r="I4" s="58"/>
      <c r="J4" s="66"/>
      <c r="K4" s="66"/>
      <c r="L4" s="66"/>
      <c r="M4" s="58"/>
    </row>
    <row r="5" spans="1:13" ht="15.6" x14ac:dyDescent="0.3">
      <c r="A5" s="76" t="s">
        <v>4</v>
      </c>
      <c r="B5" s="77">
        <v>2884725</v>
      </c>
      <c r="C5" s="77">
        <v>2884725</v>
      </c>
      <c r="D5" s="118">
        <f t="shared" ref="D5:D35" si="0">C5/B5*100</f>
        <v>100</v>
      </c>
      <c r="E5" s="58"/>
      <c r="F5" s="58"/>
      <c r="G5" s="58"/>
      <c r="H5" s="58"/>
      <c r="I5" s="58"/>
      <c r="J5" s="58"/>
      <c r="K5" s="58"/>
      <c r="L5" s="58"/>
      <c r="M5" s="58"/>
    </row>
    <row r="6" spans="1:13" ht="15.6" x14ac:dyDescent="0.3">
      <c r="A6" s="76" t="s">
        <v>28</v>
      </c>
      <c r="B6" s="77">
        <v>710370</v>
      </c>
      <c r="C6" s="77">
        <v>710370</v>
      </c>
      <c r="D6" s="118">
        <f t="shared" si="0"/>
        <v>100</v>
      </c>
      <c r="E6" s="58"/>
      <c r="F6" s="58"/>
      <c r="G6" s="58"/>
      <c r="H6" s="58"/>
      <c r="I6" s="58"/>
      <c r="J6" s="58"/>
      <c r="K6" s="58"/>
      <c r="L6" s="58"/>
      <c r="M6" s="58"/>
    </row>
    <row r="7" spans="1:13" ht="15.6" x14ac:dyDescent="0.3">
      <c r="A7" s="76" t="s">
        <v>45</v>
      </c>
      <c r="B7" s="77">
        <v>1420740</v>
      </c>
      <c r="C7" s="77">
        <v>1420740</v>
      </c>
      <c r="D7" s="118">
        <f t="shared" si="0"/>
        <v>100</v>
      </c>
      <c r="E7" s="58"/>
      <c r="F7" s="58"/>
      <c r="G7" s="58"/>
      <c r="H7" s="58"/>
      <c r="I7" s="58"/>
      <c r="J7" s="58"/>
      <c r="K7" s="58"/>
      <c r="L7" s="58"/>
      <c r="M7" s="58"/>
    </row>
    <row r="8" spans="1:13" ht="15.6" x14ac:dyDescent="0.3">
      <c r="A8" s="76" t="s">
        <v>41</v>
      </c>
      <c r="B8" s="77">
        <v>568296</v>
      </c>
      <c r="C8" s="77">
        <v>568296</v>
      </c>
      <c r="D8" s="118">
        <f t="shared" si="0"/>
        <v>100</v>
      </c>
      <c r="E8" s="58"/>
      <c r="F8" s="58"/>
      <c r="G8" s="58"/>
      <c r="H8" s="58"/>
      <c r="I8" s="58"/>
      <c r="J8" s="58"/>
      <c r="K8" s="58"/>
      <c r="L8" s="58"/>
      <c r="M8" s="58"/>
    </row>
    <row r="9" spans="1:13" ht="15.6" x14ac:dyDescent="0.3">
      <c r="A9" s="76" t="s">
        <v>68</v>
      </c>
      <c r="B9" s="77">
        <v>828792</v>
      </c>
      <c r="C9" s="77">
        <v>828792</v>
      </c>
      <c r="D9" s="118">
        <f t="shared" si="0"/>
        <v>100</v>
      </c>
      <c r="E9" s="58"/>
      <c r="F9" s="58"/>
      <c r="G9" s="58"/>
      <c r="H9" s="58"/>
      <c r="I9" s="58"/>
      <c r="J9" s="58"/>
      <c r="K9" s="58"/>
      <c r="L9" s="58"/>
      <c r="M9" s="58"/>
    </row>
    <row r="10" spans="1:13" ht="15.6" x14ac:dyDescent="0.3">
      <c r="A10" s="76" t="s">
        <v>47</v>
      </c>
      <c r="B10" s="77">
        <v>1153890</v>
      </c>
      <c r="C10" s="77">
        <v>1153890</v>
      </c>
      <c r="D10" s="118">
        <f t="shared" si="0"/>
        <v>100</v>
      </c>
      <c r="E10" s="58"/>
      <c r="F10" s="58"/>
      <c r="G10" s="58"/>
      <c r="H10" s="58"/>
      <c r="I10" s="58"/>
      <c r="J10" s="58"/>
      <c r="K10" s="58"/>
      <c r="L10" s="58"/>
      <c r="M10" s="58"/>
    </row>
    <row r="11" spans="1:13" ht="15.6" x14ac:dyDescent="0.3">
      <c r="A11" s="76" t="s">
        <v>69</v>
      </c>
      <c r="B11" s="77">
        <v>643122</v>
      </c>
      <c r="C11" s="77">
        <v>643122</v>
      </c>
      <c r="D11" s="118">
        <f t="shared" si="0"/>
        <v>100</v>
      </c>
    </row>
    <row r="12" spans="1:13" ht="15.6" x14ac:dyDescent="0.3">
      <c r="A12" s="76" t="s">
        <v>49</v>
      </c>
      <c r="B12" s="77">
        <v>156386.95000000001</v>
      </c>
      <c r="C12" s="77">
        <v>156386.95000000001</v>
      </c>
      <c r="D12" s="118">
        <f t="shared" si="0"/>
        <v>100</v>
      </c>
    </row>
    <row r="13" spans="1:13" ht="15.6" x14ac:dyDescent="0.3">
      <c r="A13" s="76" t="s">
        <v>70</v>
      </c>
      <c r="B13" s="77">
        <v>1730835</v>
      </c>
      <c r="C13" s="77">
        <v>1730835</v>
      </c>
      <c r="D13" s="118">
        <f t="shared" si="0"/>
        <v>100</v>
      </c>
    </row>
    <row r="14" spans="1:13" ht="15.6" x14ac:dyDescent="0.3">
      <c r="A14" s="76" t="s">
        <v>71</v>
      </c>
      <c r="B14" s="77">
        <v>675980.1</v>
      </c>
      <c r="C14" s="77">
        <v>675980.1</v>
      </c>
      <c r="D14" s="118">
        <f t="shared" si="0"/>
        <v>100</v>
      </c>
    </row>
    <row r="15" spans="1:13" ht="15.6" x14ac:dyDescent="0.3">
      <c r="A15" s="76" t="s">
        <v>29</v>
      </c>
      <c r="B15" s="77">
        <v>450000</v>
      </c>
      <c r="C15" s="77">
        <v>450000</v>
      </c>
      <c r="D15" s="118">
        <f t="shared" si="0"/>
        <v>100</v>
      </c>
    </row>
    <row r="16" spans="1:13" ht="15.6" x14ac:dyDescent="0.3">
      <c r="A16" s="76" t="s">
        <v>5</v>
      </c>
      <c r="B16" s="77">
        <v>1153224</v>
      </c>
      <c r="C16" s="77">
        <v>1153224</v>
      </c>
      <c r="D16" s="118">
        <f t="shared" si="0"/>
        <v>100</v>
      </c>
    </row>
    <row r="17" spans="1:4" ht="15.6" x14ac:dyDescent="0.3">
      <c r="A17" s="76" t="s">
        <v>40</v>
      </c>
      <c r="B17" s="77">
        <v>324000</v>
      </c>
      <c r="C17" s="77">
        <v>324000</v>
      </c>
      <c r="D17" s="118">
        <f t="shared" si="0"/>
        <v>100</v>
      </c>
    </row>
    <row r="18" spans="1:4" ht="15.6" x14ac:dyDescent="0.3">
      <c r="A18" s="76" t="s">
        <v>72</v>
      </c>
      <c r="B18" s="77">
        <v>3596087.31</v>
      </c>
      <c r="C18" s="77">
        <v>3596087.31</v>
      </c>
      <c r="D18" s="118">
        <f t="shared" si="0"/>
        <v>100</v>
      </c>
    </row>
    <row r="19" spans="1:4" ht="15.6" x14ac:dyDescent="0.3">
      <c r="A19" s="76" t="s">
        <v>33</v>
      </c>
      <c r="B19" s="77">
        <v>2799224.51</v>
      </c>
      <c r="C19" s="77">
        <v>2799224.51</v>
      </c>
      <c r="D19" s="118">
        <f t="shared" si="0"/>
        <v>100</v>
      </c>
    </row>
    <row r="20" spans="1:4" ht="15.6" x14ac:dyDescent="0.3">
      <c r="A20" s="76" t="s">
        <v>34</v>
      </c>
      <c r="B20" s="77">
        <v>1730835</v>
      </c>
      <c r="C20" s="77">
        <v>1730835</v>
      </c>
      <c r="D20" s="118">
        <f t="shared" si="0"/>
        <v>100</v>
      </c>
    </row>
    <row r="21" spans="1:4" ht="15.6" x14ac:dyDescent="0.3">
      <c r="A21" s="76" t="s">
        <v>35</v>
      </c>
      <c r="B21" s="77">
        <v>331506</v>
      </c>
      <c r="C21" s="77">
        <v>331506</v>
      </c>
      <c r="D21" s="118">
        <f t="shared" si="0"/>
        <v>100</v>
      </c>
    </row>
    <row r="22" spans="1:4" ht="15.6" x14ac:dyDescent="0.3">
      <c r="A22" s="76" t="s">
        <v>73</v>
      </c>
      <c r="B22" s="77">
        <v>410562</v>
      </c>
      <c r="C22" s="77">
        <v>410562</v>
      </c>
      <c r="D22" s="118">
        <f t="shared" si="0"/>
        <v>100</v>
      </c>
    </row>
    <row r="23" spans="1:4" ht="15.6" x14ac:dyDescent="0.3">
      <c r="A23" s="76" t="s">
        <v>74</v>
      </c>
      <c r="B23" s="77">
        <v>414639</v>
      </c>
      <c r="C23" s="77">
        <v>414639</v>
      </c>
      <c r="D23" s="118">
        <f t="shared" si="0"/>
        <v>100</v>
      </c>
    </row>
    <row r="24" spans="1:4" ht="15.6" x14ac:dyDescent="0.3">
      <c r="A24" s="76" t="s">
        <v>75</v>
      </c>
      <c r="B24" s="77">
        <v>673102.5</v>
      </c>
      <c r="C24" s="77">
        <v>673102.5</v>
      </c>
      <c r="D24" s="118">
        <f t="shared" si="0"/>
        <v>100</v>
      </c>
    </row>
    <row r="25" spans="1:4" ht="15.6" x14ac:dyDescent="0.3">
      <c r="A25" s="76" t="s">
        <v>36</v>
      </c>
      <c r="B25" s="77">
        <v>621594</v>
      </c>
      <c r="C25" s="77">
        <v>621594</v>
      </c>
      <c r="D25" s="118">
        <f t="shared" si="0"/>
        <v>100</v>
      </c>
    </row>
    <row r="26" spans="1:4" ht="15.6" x14ac:dyDescent="0.3">
      <c r="A26" s="76" t="s">
        <v>64</v>
      </c>
      <c r="B26" s="77">
        <v>410614.09</v>
      </c>
      <c r="C26" s="77">
        <v>216954.03</v>
      </c>
      <c r="D26" s="118">
        <f t="shared" si="0"/>
        <v>52.836479624944189</v>
      </c>
    </row>
    <row r="27" spans="1:4" ht="15.6" x14ac:dyDescent="0.3">
      <c r="A27" s="76" t="s">
        <v>37</v>
      </c>
      <c r="B27" s="77">
        <v>796392.89</v>
      </c>
      <c r="C27" s="77">
        <v>796392.89</v>
      </c>
      <c r="D27" s="118">
        <f t="shared" si="0"/>
        <v>100</v>
      </c>
    </row>
    <row r="28" spans="1:4" ht="15.6" x14ac:dyDescent="0.3">
      <c r="A28" s="76" t="s">
        <v>76</v>
      </c>
      <c r="B28" s="77">
        <v>426222</v>
      </c>
      <c r="C28" s="77">
        <v>426222</v>
      </c>
      <c r="D28" s="118">
        <f t="shared" si="0"/>
        <v>100</v>
      </c>
    </row>
    <row r="29" spans="1:4" ht="15.6" x14ac:dyDescent="0.3">
      <c r="A29" s="76" t="s">
        <v>23</v>
      </c>
      <c r="B29" s="77">
        <v>643122</v>
      </c>
      <c r="C29" s="77">
        <v>643122</v>
      </c>
      <c r="D29" s="118">
        <f t="shared" si="0"/>
        <v>100</v>
      </c>
    </row>
    <row r="30" spans="1:4" ht="15.6" x14ac:dyDescent="0.3">
      <c r="A30" s="76" t="s">
        <v>15</v>
      </c>
      <c r="B30" s="77">
        <v>1442362.5</v>
      </c>
      <c r="C30" s="77">
        <v>1442362.5</v>
      </c>
      <c r="D30" s="118">
        <f t="shared" si="0"/>
        <v>100</v>
      </c>
    </row>
    <row r="31" spans="1:4" ht="15.6" x14ac:dyDescent="0.3">
      <c r="A31" s="76" t="s">
        <v>77</v>
      </c>
      <c r="B31" s="77">
        <v>289334.27</v>
      </c>
      <c r="C31" s="77">
        <v>289334.27</v>
      </c>
      <c r="D31" s="118">
        <f t="shared" si="0"/>
        <v>100</v>
      </c>
    </row>
    <row r="32" spans="1:4" ht="15.6" x14ac:dyDescent="0.3">
      <c r="A32" s="76" t="s">
        <v>78</v>
      </c>
      <c r="B32" s="77">
        <v>1442362.5</v>
      </c>
      <c r="C32" s="77">
        <v>1442362.5</v>
      </c>
      <c r="D32" s="118">
        <f t="shared" si="0"/>
        <v>100</v>
      </c>
    </row>
    <row r="33" spans="1:4" ht="15.6" x14ac:dyDescent="0.3">
      <c r="A33" s="76" t="s">
        <v>38</v>
      </c>
      <c r="B33" s="77">
        <v>552852</v>
      </c>
      <c r="C33" s="77">
        <v>552852</v>
      </c>
      <c r="D33" s="118">
        <f t="shared" si="0"/>
        <v>100</v>
      </c>
    </row>
    <row r="34" spans="1:4" ht="15.6" x14ac:dyDescent="0.3">
      <c r="A34" s="76" t="s">
        <v>39</v>
      </c>
      <c r="B34" s="77">
        <v>1960290</v>
      </c>
      <c r="C34" s="77">
        <v>1960290</v>
      </c>
      <c r="D34" s="118">
        <f t="shared" si="0"/>
        <v>100</v>
      </c>
    </row>
    <row r="35" spans="1:4" ht="19.5" customHeight="1" x14ac:dyDescent="0.3">
      <c r="A35" s="8" t="s">
        <v>32</v>
      </c>
      <c r="B35" s="9">
        <f t="shared" ref="B35" si="1">SUM(B4:B34)</f>
        <v>45195108.000000007</v>
      </c>
      <c r="C35" s="9">
        <f>SUM(C4:C34)</f>
        <v>45001447.940000005</v>
      </c>
      <c r="D35" s="119">
        <f t="shared" si="0"/>
        <v>99.571502163464231</v>
      </c>
    </row>
  </sheetData>
  <mergeCells count="1">
    <mergeCell ref="A1:D1"/>
  </mergeCells>
  <pageMargins left="0.39370078740157483" right="0.39370078740157483" top="0.32" bottom="0.25" header="0.17" footer="0.17"/>
  <pageSetup paperSize="9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rgb="FF0000CC"/>
  </sheetPr>
  <dimension ref="A1:M19"/>
  <sheetViews>
    <sheetView view="pageBreakPreview" topLeftCell="A4" zoomScaleNormal="100" zoomScaleSheetLayoutView="100" workbookViewId="0">
      <selection activeCell="A18" sqref="A18:XFD23"/>
    </sheetView>
  </sheetViews>
  <sheetFormatPr defaultColWidth="9.109375" defaultRowHeight="15" x14ac:dyDescent="0.3"/>
  <cols>
    <col min="1" max="1" width="44.33203125" style="2" customWidth="1"/>
    <col min="2" max="2" width="16" style="2" customWidth="1"/>
    <col min="3" max="3" width="15.6640625" style="184" customWidth="1"/>
    <col min="4" max="4" width="15.33203125" style="2" customWidth="1"/>
    <col min="5" max="5" width="14.44140625" style="2" customWidth="1"/>
    <col min="6" max="6" width="9.88671875" style="2" customWidth="1"/>
    <col min="7" max="8" width="8.88671875" style="2" customWidth="1"/>
    <col min="9" max="9" width="19.33203125" style="2" customWidth="1"/>
    <col min="10" max="10" width="8.88671875" style="2" customWidth="1"/>
    <col min="11" max="13" width="16.44140625" style="2" customWidth="1"/>
    <col min="14" max="14" width="26.44140625" style="2" customWidth="1"/>
    <col min="15" max="16384" width="9.109375" style="2"/>
  </cols>
  <sheetData>
    <row r="1" spans="1:13" ht="133.80000000000001" customHeight="1" x14ac:dyDescent="0.3">
      <c r="A1" s="209" t="s">
        <v>138</v>
      </c>
      <c r="B1" s="208"/>
      <c r="C1" s="208"/>
      <c r="D1" s="208"/>
      <c r="E1" s="208"/>
      <c r="F1" s="43"/>
      <c r="G1" s="43"/>
      <c r="H1" s="43"/>
      <c r="I1" s="43"/>
      <c r="J1" s="43"/>
      <c r="K1" s="43"/>
      <c r="L1" s="43"/>
      <c r="M1" s="43"/>
    </row>
    <row r="2" spans="1:13" ht="20.25" customHeight="1" x14ac:dyDescent="0.3">
      <c r="A2" s="1"/>
      <c r="B2" s="1"/>
      <c r="C2" s="183"/>
      <c r="D2" s="3"/>
      <c r="E2" s="3" t="s">
        <v>0</v>
      </c>
      <c r="F2" s="44"/>
      <c r="G2" s="44"/>
      <c r="H2" s="44"/>
      <c r="I2" s="44"/>
      <c r="J2" s="45"/>
      <c r="K2" s="46"/>
      <c r="L2" s="46"/>
      <c r="M2" s="46"/>
    </row>
    <row r="3" spans="1:13" ht="106.8" customHeight="1" x14ac:dyDescent="0.3">
      <c r="A3" s="146" t="s">
        <v>2</v>
      </c>
      <c r="B3" s="102" t="s">
        <v>106</v>
      </c>
      <c r="C3" s="102" t="s">
        <v>107</v>
      </c>
      <c r="D3" s="117" t="s">
        <v>102</v>
      </c>
      <c r="E3" s="179" t="s">
        <v>115</v>
      </c>
      <c r="K3" s="10"/>
      <c r="L3" s="10"/>
      <c r="M3" s="10"/>
    </row>
    <row r="4" spans="1:13" ht="15.6" x14ac:dyDescent="0.3">
      <c r="A4" s="5" t="s">
        <v>3</v>
      </c>
      <c r="B4" s="6">
        <v>10915990</v>
      </c>
      <c r="C4" s="187">
        <v>10915990</v>
      </c>
      <c r="D4" s="187">
        <v>10888633.359999999</v>
      </c>
      <c r="E4" s="196">
        <f>D4/C4*100</f>
        <v>99.749389290389601</v>
      </c>
      <c r="K4" s="4"/>
      <c r="L4" s="4"/>
      <c r="M4" s="4"/>
    </row>
    <row r="5" spans="1:13" ht="15.6" x14ac:dyDescent="0.3">
      <c r="A5" s="5" t="s">
        <v>4</v>
      </c>
      <c r="B5" s="6">
        <v>7086288</v>
      </c>
      <c r="C5" s="187">
        <v>7086288</v>
      </c>
      <c r="D5" s="187">
        <v>7086288</v>
      </c>
      <c r="E5" s="196">
        <f t="shared" ref="E5:E15" si="0">D5/C5*100</f>
        <v>100</v>
      </c>
    </row>
    <row r="6" spans="1:13" ht="15.6" x14ac:dyDescent="0.3">
      <c r="A6" s="5" t="s">
        <v>28</v>
      </c>
      <c r="B6" s="6">
        <v>1897500</v>
      </c>
      <c r="C6" s="187">
        <v>1852500</v>
      </c>
      <c r="D6" s="187">
        <v>1852500</v>
      </c>
      <c r="E6" s="196">
        <f t="shared" si="0"/>
        <v>100</v>
      </c>
    </row>
    <row r="7" spans="1:13" ht="15.6" x14ac:dyDescent="0.3">
      <c r="A7" s="5" t="s">
        <v>45</v>
      </c>
      <c r="B7" s="6">
        <v>3037149</v>
      </c>
      <c r="C7" s="187">
        <v>3037149</v>
      </c>
      <c r="D7" s="187">
        <v>3037149</v>
      </c>
      <c r="E7" s="196">
        <f t="shared" si="0"/>
        <v>100</v>
      </c>
    </row>
    <row r="8" spans="1:13" ht="15.6" x14ac:dyDescent="0.3">
      <c r="A8" s="5" t="s">
        <v>70</v>
      </c>
      <c r="B8" s="6">
        <v>1238610</v>
      </c>
      <c r="C8" s="187">
        <v>1238610</v>
      </c>
      <c r="D8" s="187">
        <v>892999.99</v>
      </c>
      <c r="E8" s="196">
        <f t="shared" si="0"/>
        <v>72.096946577211554</v>
      </c>
    </row>
    <row r="9" spans="1:13" ht="15.6" x14ac:dyDescent="0.3">
      <c r="A9" s="5" t="s">
        <v>71</v>
      </c>
      <c r="B9" s="6">
        <v>12350943</v>
      </c>
      <c r="C9" s="187">
        <v>12081149.359999999</v>
      </c>
      <c r="D9" s="187">
        <v>12081149.359999999</v>
      </c>
      <c r="E9" s="196">
        <f t="shared" si="0"/>
        <v>100</v>
      </c>
    </row>
    <row r="10" spans="1:13" ht="15.6" x14ac:dyDescent="0.3">
      <c r="A10" s="5" t="s">
        <v>29</v>
      </c>
      <c r="B10" s="6">
        <v>1350831</v>
      </c>
      <c r="C10" s="187">
        <v>1350831</v>
      </c>
      <c r="D10" s="187">
        <v>1350831</v>
      </c>
      <c r="E10" s="196">
        <f t="shared" si="0"/>
        <v>100</v>
      </c>
    </row>
    <row r="11" spans="1:13" ht="15.6" x14ac:dyDescent="0.3">
      <c r="A11" s="5" t="s">
        <v>33</v>
      </c>
      <c r="B11" s="6">
        <v>1155833</v>
      </c>
      <c r="C11" s="187">
        <v>1155833</v>
      </c>
      <c r="D11" s="187">
        <v>1139999.3600000001</v>
      </c>
      <c r="E11" s="196">
        <f t="shared" si="0"/>
        <v>98.630110059152159</v>
      </c>
    </row>
    <row r="12" spans="1:13" ht="15.6" x14ac:dyDescent="0.3">
      <c r="A12" s="5" t="s">
        <v>34</v>
      </c>
      <c r="B12" s="6">
        <v>7425482</v>
      </c>
      <c r="C12" s="187">
        <v>7425482</v>
      </c>
      <c r="D12" s="187">
        <v>7425482</v>
      </c>
      <c r="E12" s="196">
        <f t="shared" si="0"/>
        <v>100</v>
      </c>
    </row>
    <row r="13" spans="1:13" ht="15.6" x14ac:dyDescent="0.3">
      <c r="A13" s="5" t="s">
        <v>73</v>
      </c>
      <c r="B13" s="6">
        <v>2556313</v>
      </c>
      <c r="C13" s="187">
        <v>2556313</v>
      </c>
      <c r="D13" s="187">
        <v>2553599.7999999998</v>
      </c>
      <c r="E13" s="196">
        <f t="shared" si="0"/>
        <v>99.893862762502081</v>
      </c>
    </row>
    <row r="14" spans="1:13" ht="15.6" x14ac:dyDescent="0.3">
      <c r="A14" s="5" t="s">
        <v>38</v>
      </c>
      <c r="B14" s="6">
        <v>7303751</v>
      </c>
      <c r="C14" s="187">
        <v>0</v>
      </c>
      <c r="D14" s="187">
        <v>0</v>
      </c>
      <c r="E14" s="196"/>
    </row>
    <row r="15" spans="1:13" ht="21" customHeight="1" x14ac:dyDescent="0.3">
      <c r="A15" s="8" t="s">
        <v>32</v>
      </c>
      <c r="B15" s="9">
        <f>SUM(B4:B14)</f>
        <v>56318690</v>
      </c>
      <c r="C15" s="191">
        <f>SUM(C4:C14)</f>
        <v>48700145.359999999</v>
      </c>
      <c r="D15" s="47">
        <f>SUM(D4:D14)</f>
        <v>48308631.86999999</v>
      </c>
      <c r="E15" s="197">
        <f t="shared" si="0"/>
        <v>99.196073261987465</v>
      </c>
    </row>
    <row r="18" spans="1:5" ht="52.8" customHeight="1" x14ac:dyDescent="0.3">
      <c r="A18" s="205" t="s">
        <v>139</v>
      </c>
      <c r="B18" s="205"/>
      <c r="C18" s="205"/>
      <c r="D18" s="205"/>
      <c r="E18" s="205"/>
    </row>
    <row r="19" spans="1:5" ht="51.6" customHeight="1" x14ac:dyDescent="0.3">
      <c r="A19" s="205" t="s">
        <v>140</v>
      </c>
      <c r="B19" s="205"/>
      <c r="C19" s="205"/>
      <c r="D19" s="205"/>
      <c r="E19" s="205"/>
    </row>
  </sheetData>
  <mergeCells count="3">
    <mergeCell ref="A18:E18"/>
    <mergeCell ref="A19:E19"/>
    <mergeCell ref="A1:E1"/>
  </mergeCells>
  <pageMargins left="0.39370078740157483" right="0.39370078740157483" top="0.5" bottom="0.74803149606299213" header="0.31496062992125984" footer="0.31496062992125984"/>
  <pageSetup paperSize="9" scale="90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/>
  <dimension ref="A1:L8"/>
  <sheetViews>
    <sheetView view="pageBreakPreview" zoomScaleNormal="100" zoomScaleSheetLayoutView="100" workbookViewId="0">
      <selection activeCell="A11" sqref="A11:XFD15"/>
    </sheetView>
  </sheetViews>
  <sheetFormatPr defaultColWidth="9.109375" defaultRowHeight="15" x14ac:dyDescent="0.3"/>
  <cols>
    <col min="1" max="1" width="48.44140625" style="2" customWidth="1"/>
    <col min="2" max="2" width="16" style="2" customWidth="1"/>
    <col min="3" max="3" width="16.44140625" style="2" customWidth="1"/>
    <col min="4" max="4" width="14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30.44140625" style="2" customWidth="1"/>
    <col min="14" max="16384" width="9.109375" style="2"/>
  </cols>
  <sheetData>
    <row r="1" spans="1:12" ht="128.4" customHeight="1" x14ac:dyDescent="0.3">
      <c r="A1" s="209" t="s">
        <v>137</v>
      </c>
      <c r="B1" s="208"/>
      <c r="C1" s="208"/>
      <c r="D1" s="208"/>
      <c r="E1" s="57"/>
      <c r="F1" s="57"/>
      <c r="G1" s="57"/>
      <c r="H1" s="57"/>
      <c r="I1" s="57"/>
      <c r="J1" s="57"/>
      <c r="K1" s="57"/>
      <c r="L1" s="57"/>
    </row>
    <row r="2" spans="1:12" ht="20.25" customHeight="1" x14ac:dyDescent="0.3">
      <c r="A2" s="1"/>
      <c r="B2" s="1"/>
      <c r="C2" s="3"/>
      <c r="D2" s="3" t="s">
        <v>0</v>
      </c>
      <c r="E2" s="59"/>
      <c r="F2" s="59"/>
      <c r="G2" s="59"/>
      <c r="H2" s="59"/>
      <c r="I2" s="60"/>
      <c r="J2" s="61"/>
      <c r="K2" s="61"/>
      <c r="L2" s="61"/>
    </row>
    <row r="3" spans="1:12" ht="48.7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5" t="s">
        <v>28</v>
      </c>
      <c r="B4" s="6">
        <v>2547273</v>
      </c>
      <c r="C4" s="188">
        <v>2545062.33</v>
      </c>
      <c r="D4" s="196">
        <f>C4/B4*100</f>
        <v>99.913214249120529</v>
      </c>
      <c r="J4" s="4"/>
      <c r="K4" s="4"/>
      <c r="L4" s="4"/>
    </row>
    <row r="5" spans="1:12" ht="31.2" x14ac:dyDescent="0.3">
      <c r="A5" s="5" t="s">
        <v>86</v>
      </c>
      <c r="B5" s="6">
        <v>2547273</v>
      </c>
      <c r="C5" s="187">
        <v>2545062.33</v>
      </c>
      <c r="D5" s="196">
        <f t="shared" ref="D5:D8" si="0">C5/B5*100</f>
        <v>99.913214249120529</v>
      </c>
    </row>
    <row r="6" spans="1:12" ht="31.2" x14ac:dyDescent="0.3">
      <c r="A6" s="5" t="s">
        <v>87</v>
      </c>
      <c r="B6" s="6">
        <v>2547273</v>
      </c>
      <c r="C6" s="187">
        <v>2545062.33</v>
      </c>
      <c r="D6" s="196">
        <f t="shared" si="0"/>
        <v>99.913214249120529</v>
      </c>
    </row>
    <row r="7" spans="1:12" ht="31.2" x14ac:dyDescent="0.3">
      <c r="A7" s="5" t="s">
        <v>88</v>
      </c>
      <c r="B7" s="6">
        <v>2547272</v>
      </c>
      <c r="C7" s="187">
        <v>2545061.33</v>
      </c>
      <c r="D7" s="196">
        <f t="shared" si="0"/>
        <v>99.913214215050459</v>
      </c>
    </row>
    <row r="8" spans="1:12" ht="22.8" customHeight="1" x14ac:dyDescent="0.3">
      <c r="A8" s="8" t="s">
        <v>32</v>
      </c>
      <c r="B8" s="9">
        <f>SUM(B4:B7)</f>
        <v>10189091</v>
      </c>
      <c r="C8" s="47">
        <f t="shared" ref="C8" si="1">SUM(C4:C7)</f>
        <v>10180248.32</v>
      </c>
      <c r="D8" s="197">
        <f t="shared" si="0"/>
        <v>99.913214240603025</v>
      </c>
    </row>
  </sheetData>
  <mergeCells count="1">
    <mergeCell ref="A1:D1"/>
  </mergeCells>
  <pageMargins left="0.39370078740157483" right="0.39370078740157483" top="0.61" bottom="0.74803149606299213" header="0.31496062992125984" footer="0.31496062992125984"/>
  <pageSetup paperSize="9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/>
  <dimension ref="A1:L7"/>
  <sheetViews>
    <sheetView view="pageBreakPreview" zoomScaleNormal="100" zoomScaleSheetLayoutView="100" workbookViewId="0">
      <selection activeCell="A8" sqref="A8:XFD12"/>
    </sheetView>
  </sheetViews>
  <sheetFormatPr defaultColWidth="9.109375" defaultRowHeight="15" x14ac:dyDescent="0.3"/>
  <cols>
    <col min="1" max="1" width="47.21875" style="2" customWidth="1"/>
    <col min="2" max="2" width="16.5546875" style="2" customWidth="1"/>
    <col min="3" max="3" width="16.6640625" style="2" customWidth="1"/>
    <col min="4" max="4" width="14.8867187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1" style="2" customWidth="1"/>
    <col min="14" max="16384" width="9.109375" style="2"/>
  </cols>
  <sheetData>
    <row r="1" spans="1:12" ht="139.19999999999999" customHeight="1" x14ac:dyDescent="0.3">
      <c r="A1" s="213" t="s">
        <v>172</v>
      </c>
      <c r="B1" s="214"/>
      <c r="C1" s="214"/>
      <c r="D1" s="214"/>
      <c r="E1" s="43"/>
      <c r="F1" s="43"/>
      <c r="G1" s="43"/>
      <c r="H1" s="43"/>
      <c r="I1" s="43"/>
      <c r="J1" s="43"/>
      <c r="K1" s="43"/>
      <c r="L1" s="43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8.9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5" t="s">
        <v>70</v>
      </c>
      <c r="B4" s="6">
        <v>3723404</v>
      </c>
      <c r="C4" s="39">
        <v>3723404</v>
      </c>
      <c r="D4" s="196">
        <f>C4/B4*100</f>
        <v>100</v>
      </c>
      <c r="J4" s="4"/>
      <c r="K4" s="4"/>
      <c r="L4" s="4"/>
    </row>
    <row r="5" spans="1:12" ht="20.399999999999999" customHeight="1" x14ac:dyDescent="0.3">
      <c r="A5" s="8" t="s">
        <v>32</v>
      </c>
      <c r="B5" s="9">
        <f>SUM(B4:B4)</f>
        <v>3723404</v>
      </c>
      <c r="C5" s="47">
        <f>SUM(C4:C4)</f>
        <v>3723404</v>
      </c>
      <c r="D5" s="197">
        <f>C5/B5*100</f>
        <v>100</v>
      </c>
    </row>
    <row r="6" spans="1:12" ht="15" customHeight="1" x14ac:dyDescent="0.3"/>
    <row r="7" spans="1:12" ht="18.600000000000001" customHeight="1" x14ac:dyDescent="0.3"/>
  </sheetData>
  <mergeCells count="1">
    <mergeCell ref="A1:D1"/>
  </mergeCells>
  <pageMargins left="0.39370078740157483" right="0.39370078740157483" top="0.68" bottom="0.74803149606299213" header="0.31496062992125984" footer="0.31496062992125984"/>
  <pageSetup paperSize="9" fitToHeight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9"/>
  <dimension ref="A1:L9"/>
  <sheetViews>
    <sheetView view="pageBreakPreview" zoomScaleNormal="100" zoomScaleSheetLayoutView="100" workbookViewId="0">
      <selection activeCell="A8" sqref="A8:XFD12"/>
    </sheetView>
  </sheetViews>
  <sheetFormatPr defaultColWidth="9.109375" defaultRowHeight="15" x14ac:dyDescent="0.3"/>
  <cols>
    <col min="1" max="1" width="46.5546875" style="2" customWidth="1"/>
    <col min="2" max="2" width="16.21875" style="2" customWidth="1"/>
    <col min="3" max="3" width="17.21875" style="2" customWidth="1"/>
    <col min="4" max="4" width="14.8867187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19.5546875" style="2" customWidth="1"/>
    <col min="14" max="16384" width="9.109375" style="2"/>
  </cols>
  <sheetData>
    <row r="1" spans="1:12" ht="157.80000000000001" customHeight="1" x14ac:dyDescent="0.3">
      <c r="A1" s="209" t="s">
        <v>173</v>
      </c>
      <c r="B1" s="208"/>
      <c r="C1" s="208"/>
      <c r="D1" s="208"/>
      <c r="E1" s="43"/>
      <c r="F1" s="43"/>
      <c r="G1" s="43"/>
      <c r="H1" s="43"/>
      <c r="I1" s="43"/>
      <c r="J1" s="43"/>
      <c r="K1" s="43"/>
      <c r="L1" s="43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8.9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5" t="s">
        <v>3</v>
      </c>
      <c r="B4" s="6">
        <v>9142324</v>
      </c>
      <c r="C4" s="39">
        <v>9142324</v>
      </c>
      <c r="D4" s="196">
        <f>C4/B4*100</f>
        <v>100</v>
      </c>
      <c r="J4" s="4"/>
      <c r="K4" s="4"/>
      <c r="L4" s="4"/>
    </row>
    <row r="5" spans="1:12" ht="24" customHeight="1" x14ac:dyDescent="0.3">
      <c r="A5" s="8" t="s">
        <v>32</v>
      </c>
      <c r="B5" s="9">
        <f>SUM(B4:B4)</f>
        <v>9142324</v>
      </c>
      <c r="C5" s="47">
        <f>SUM(C4:C4)</f>
        <v>9142324</v>
      </c>
      <c r="D5" s="197">
        <f>C5/B5*100</f>
        <v>100</v>
      </c>
    </row>
    <row r="6" spans="1:12" ht="15" customHeight="1" x14ac:dyDescent="0.3"/>
    <row r="7" spans="1:12" ht="15" customHeight="1" x14ac:dyDescent="0.3"/>
    <row r="8" spans="1:12" ht="15" customHeight="1" x14ac:dyDescent="0.3"/>
    <row r="9" spans="1:12" ht="15" customHeight="1" x14ac:dyDescent="0.3"/>
  </sheetData>
  <mergeCells count="1">
    <mergeCell ref="A1:D1"/>
  </mergeCells>
  <pageMargins left="0.39370078740157483" right="0.39370078740157483" top="0.66" bottom="0.74803149606299213" header="0.31496062992125984" footer="0.31496062992125984"/>
  <pageSetup paperSize="9" fitToHeight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0"/>
  <dimension ref="A1:L31"/>
  <sheetViews>
    <sheetView view="pageBreakPreview" zoomScaleNormal="100" zoomScaleSheetLayoutView="100" workbookViewId="0">
      <selection activeCell="A8" sqref="A8:XFD12"/>
    </sheetView>
  </sheetViews>
  <sheetFormatPr defaultColWidth="9.109375" defaultRowHeight="15" x14ac:dyDescent="0.3"/>
  <cols>
    <col min="1" max="1" width="46.88671875" style="2" customWidth="1"/>
    <col min="2" max="2" width="17.5546875" style="2" customWidth="1"/>
    <col min="3" max="3" width="17.109375" style="2" customWidth="1"/>
    <col min="4" max="4" width="13.664062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3" style="2" customWidth="1"/>
    <col min="14" max="16384" width="9.109375" style="2"/>
  </cols>
  <sheetData>
    <row r="1" spans="1:12" ht="126" customHeight="1" x14ac:dyDescent="0.3">
      <c r="A1" s="209" t="s">
        <v>208</v>
      </c>
      <c r="B1" s="208"/>
      <c r="C1" s="208"/>
      <c r="D1" s="208"/>
      <c r="E1" s="42" t="s">
        <v>30</v>
      </c>
      <c r="F1" s="42" t="s">
        <v>9</v>
      </c>
      <c r="G1" s="42" t="s">
        <v>11</v>
      </c>
      <c r="H1" s="42" t="s">
        <v>31</v>
      </c>
      <c r="I1" s="41">
        <v>522</v>
      </c>
      <c r="J1" s="42">
        <f>379170299.34-105930000</f>
        <v>273240299.33999997</v>
      </c>
      <c r="K1" s="42">
        <v>0</v>
      </c>
      <c r="L1" s="42">
        <v>0</v>
      </c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8.9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E3" s="44"/>
      <c r="F3" s="44"/>
      <c r="G3" s="44"/>
      <c r="H3" s="44"/>
      <c r="I3" s="45"/>
      <c r="J3" s="46"/>
      <c r="K3" s="46"/>
      <c r="L3" s="46"/>
    </row>
    <row r="4" spans="1:12" ht="15.6" x14ac:dyDescent="0.3">
      <c r="A4" s="5" t="s">
        <v>3</v>
      </c>
      <c r="B4" s="6">
        <v>834123900</v>
      </c>
      <c r="C4" s="39">
        <v>834123870.88</v>
      </c>
      <c r="D4" s="196">
        <f>C4/B4*100</f>
        <v>99.99999650891192</v>
      </c>
      <c r="J4" s="4"/>
      <c r="K4" s="4"/>
      <c r="L4" s="4"/>
    </row>
    <row r="5" spans="1:12" ht="21.6" customHeight="1" x14ac:dyDescent="0.3">
      <c r="A5" s="8" t="s">
        <v>32</v>
      </c>
      <c r="B5" s="9">
        <f>SUM(B4:B4)</f>
        <v>834123900</v>
      </c>
      <c r="C5" s="47">
        <f>SUM(C4:C4)</f>
        <v>834123870.88</v>
      </c>
      <c r="D5" s="197">
        <f>C5/B5*100</f>
        <v>99.99999650891192</v>
      </c>
      <c r="J5" s="4"/>
      <c r="K5" s="4"/>
      <c r="L5" s="4"/>
    </row>
    <row r="6" spans="1:12" ht="15" customHeight="1" x14ac:dyDescent="0.3"/>
    <row r="7" spans="1:12" ht="15" customHeight="1" x14ac:dyDescent="0.3"/>
    <row r="8" spans="1:12" ht="15" customHeight="1" x14ac:dyDescent="0.3"/>
    <row r="9" spans="1:12" ht="15" customHeight="1" x14ac:dyDescent="0.3"/>
    <row r="10" spans="1:12" ht="15" customHeight="1" x14ac:dyDescent="0.3"/>
    <row r="11" spans="1:12" ht="15" customHeight="1" x14ac:dyDescent="0.3"/>
    <row r="12" spans="1:12" ht="15" customHeight="1" x14ac:dyDescent="0.3"/>
    <row r="13" spans="1:12" ht="15" customHeight="1" x14ac:dyDescent="0.3"/>
    <row r="14" spans="1:12" ht="15" customHeight="1" x14ac:dyDescent="0.3"/>
    <row r="15" spans="1:12" ht="15" customHeight="1" x14ac:dyDescent="0.3"/>
    <row r="16" spans="1:12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5" customHeight="1" x14ac:dyDescent="0.3"/>
    <row r="31" ht="19.5" customHeight="1" x14ac:dyDescent="0.3"/>
  </sheetData>
  <mergeCells count="1">
    <mergeCell ref="A1:D1"/>
  </mergeCells>
  <pageMargins left="0.39370078740157483" right="0.39370078740157483" top="0.63" bottom="0.74803149606299213" header="0.31496062992125984" footer="0.31496062992125984"/>
  <pageSetup paperSize="9" fitToHeight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Normal="100" zoomScaleSheetLayoutView="100" workbookViewId="0">
      <selection activeCell="A8" sqref="A8:XFD12"/>
    </sheetView>
  </sheetViews>
  <sheetFormatPr defaultColWidth="9.109375" defaultRowHeight="15" x14ac:dyDescent="0.3"/>
  <cols>
    <col min="1" max="1" width="47" style="2" customWidth="1"/>
    <col min="2" max="2" width="15.6640625" style="2" customWidth="1"/>
    <col min="3" max="3" width="16.6640625" style="2" customWidth="1"/>
    <col min="4" max="4" width="14.8867187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4.109375" style="2" customWidth="1"/>
    <col min="14" max="16384" width="9.109375" style="2"/>
  </cols>
  <sheetData>
    <row r="1" spans="1:12" ht="115.2" customHeight="1" x14ac:dyDescent="0.3">
      <c r="A1" s="209" t="s">
        <v>174</v>
      </c>
      <c r="B1" s="208"/>
      <c r="C1" s="208"/>
      <c r="D1" s="208"/>
      <c r="E1" s="43"/>
      <c r="F1" s="43"/>
      <c r="G1" s="43"/>
      <c r="H1" s="43"/>
      <c r="I1" s="43"/>
      <c r="J1" s="43"/>
      <c r="K1" s="43"/>
      <c r="L1" s="43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8.9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5" t="s">
        <v>68</v>
      </c>
      <c r="B4" s="6">
        <v>386915</v>
      </c>
      <c r="C4" s="39">
        <v>0</v>
      </c>
      <c r="D4" s="196">
        <v>0</v>
      </c>
      <c r="J4" s="4"/>
      <c r="K4" s="4"/>
      <c r="L4" s="4"/>
    </row>
    <row r="5" spans="1:12" ht="18.600000000000001" customHeight="1" x14ac:dyDescent="0.3">
      <c r="A5" s="8" t="s">
        <v>32</v>
      </c>
      <c r="B5" s="9">
        <f>SUM(B4:B4)</f>
        <v>386915</v>
      </c>
      <c r="C5" s="47">
        <f>SUM(C4:C4)</f>
        <v>0</v>
      </c>
      <c r="D5" s="197">
        <f>SUM(D4:D4)</f>
        <v>0</v>
      </c>
    </row>
    <row r="6" spans="1:12" ht="15" customHeight="1" x14ac:dyDescent="0.25"/>
    <row r="7" spans="1:12" ht="15" customHeight="1" x14ac:dyDescent="0.3"/>
    <row r="8" spans="1:12" ht="15" customHeight="1" x14ac:dyDescent="0.3"/>
    <row r="9" spans="1:12" ht="15" customHeight="1" x14ac:dyDescent="0.3"/>
    <row r="10" spans="1:12" ht="15" customHeight="1" x14ac:dyDescent="0.3"/>
    <row r="11" spans="1:12" ht="15" customHeight="1" x14ac:dyDescent="0.3"/>
    <row r="12" spans="1:12" ht="15" customHeight="1" x14ac:dyDescent="0.3"/>
    <row r="13" spans="1:12" ht="15" customHeight="1" x14ac:dyDescent="0.3"/>
    <row r="14" spans="1:12" ht="15" customHeight="1" x14ac:dyDescent="0.3"/>
    <row r="15" spans="1:12" ht="15" customHeight="1" x14ac:dyDescent="0.3"/>
    <row r="16" spans="1:12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5" customHeight="1" x14ac:dyDescent="0.3"/>
    <row r="31" ht="19.5" customHeight="1" x14ac:dyDescent="0.3"/>
  </sheetData>
  <mergeCells count="1">
    <mergeCell ref="A1:D1"/>
  </mergeCells>
  <pageMargins left="0.39370078740157483" right="0.39370078740157483" top="0.74803149606299213" bottom="0.74803149606299213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0" tint="-0.14999847407452621"/>
  </sheetPr>
  <dimension ref="A1:L9"/>
  <sheetViews>
    <sheetView view="pageBreakPreview" zoomScale="115" zoomScaleNormal="100" zoomScaleSheetLayoutView="115" workbookViewId="0">
      <selection activeCell="A12" sqref="A12:XFD16"/>
    </sheetView>
  </sheetViews>
  <sheetFormatPr defaultColWidth="9.109375" defaultRowHeight="15" x14ac:dyDescent="0.3"/>
  <cols>
    <col min="1" max="1" width="48.33203125" style="2" customWidth="1"/>
    <col min="2" max="2" width="15.109375" style="2" customWidth="1"/>
    <col min="3" max="3" width="16.44140625" style="2" customWidth="1"/>
    <col min="4" max="4" width="14.2187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0.44140625" style="2" customWidth="1"/>
    <col min="14" max="16384" width="9.109375" style="2"/>
  </cols>
  <sheetData>
    <row r="1" spans="1:12" ht="106.2" customHeight="1" x14ac:dyDescent="0.3">
      <c r="A1" s="208" t="s">
        <v>116</v>
      </c>
      <c r="B1" s="208"/>
      <c r="C1" s="208"/>
      <c r="D1" s="208"/>
      <c r="E1" s="43"/>
      <c r="F1" s="43"/>
      <c r="G1" s="43"/>
      <c r="H1" s="43"/>
      <c r="I1" s="43"/>
      <c r="J1" s="43"/>
      <c r="K1" s="43"/>
      <c r="L1" s="43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8.7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5" t="s">
        <v>45</v>
      </c>
      <c r="B4" s="55">
        <v>514772</v>
      </c>
      <c r="C4" s="56">
        <v>514772</v>
      </c>
      <c r="D4" s="178">
        <f>C4/B4*100</f>
        <v>100</v>
      </c>
    </row>
    <row r="5" spans="1:12" ht="15.6" x14ac:dyDescent="0.3">
      <c r="A5" s="5" t="s">
        <v>41</v>
      </c>
      <c r="B5" s="55">
        <v>407197</v>
      </c>
      <c r="C5" s="56">
        <v>405808</v>
      </c>
      <c r="D5" s="178">
        <f t="shared" ref="D5:D9" si="0">C5/B5*100</f>
        <v>99.658887467245577</v>
      </c>
    </row>
    <row r="6" spans="1:12" ht="15.6" x14ac:dyDescent="0.3">
      <c r="A6" s="5" t="s">
        <v>69</v>
      </c>
      <c r="B6" s="55">
        <v>2693707</v>
      </c>
      <c r="C6" s="56">
        <v>1319500</v>
      </c>
      <c r="D6" s="178">
        <f t="shared" si="0"/>
        <v>48.984540634894593</v>
      </c>
    </row>
    <row r="7" spans="1:12" ht="15.6" x14ac:dyDescent="0.3">
      <c r="A7" s="5" t="s">
        <v>71</v>
      </c>
      <c r="B7" s="55">
        <v>4115286</v>
      </c>
      <c r="C7" s="56">
        <v>2660000</v>
      </c>
      <c r="D7" s="178">
        <f t="shared" si="0"/>
        <v>64.6370628918622</v>
      </c>
    </row>
    <row r="8" spans="1:12" ht="15.6" x14ac:dyDescent="0.3">
      <c r="A8" s="5" t="s">
        <v>77</v>
      </c>
      <c r="B8" s="55">
        <v>1760428</v>
      </c>
      <c r="C8" s="56">
        <v>469377.9</v>
      </c>
      <c r="D8" s="178">
        <f t="shared" si="0"/>
        <v>26.662714976130808</v>
      </c>
    </row>
    <row r="9" spans="1:12" ht="19.5" customHeight="1" x14ac:dyDescent="0.3">
      <c r="A9" s="8" t="s">
        <v>32</v>
      </c>
      <c r="B9" s="75">
        <f>SUM(B4:B8)</f>
        <v>9491390</v>
      </c>
      <c r="C9" s="180">
        <f>SUM(C4:C8)</f>
        <v>5369457.9000000004</v>
      </c>
      <c r="D9" s="177">
        <f t="shared" si="0"/>
        <v>56.571881463094456</v>
      </c>
    </row>
  </sheetData>
  <mergeCells count="1">
    <mergeCell ref="A1:D1"/>
  </mergeCells>
  <pageMargins left="0.39370078740157483" right="0.39370078740157483" top="0.55000000000000004" bottom="0.74803149606299213" header="0.31496062992125984" footer="0.31496062992125984"/>
  <pageSetup paperSize="9" fitToHeight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30"/>
  <sheetViews>
    <sheetView view="pageBreakPreview" zoomScaleNormal="100" zoomScaleSheetLayoutView="100" workbookViewId="0">
      <selection activeCell="A8" sqref="A8:XFD13"/>
    </sheetView>
  </sheetViews>
  <sheetFormatPr defaultColWidth="9.109375" defaultRowHeight="15" x14ac:dyDescent="0.3"/>
  <cols>
    <col min="1" max="1" width="47" style="2" customWidth="1"/>
    <col min="2" max="2" width="16.5546875" style="2" customWidth="1"/>
    <col min="3" max="3" width="17.44140625" style="2" customWidth="1"/>
    <col min="4" max="4" width="14.2187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4.109375" style="2" customWidth="1"/>
    <col min="14" max="16384" width="9.109375" style="2"/>
  </cols>
  <sheetData>
    <row r="1" spans="1:12" ht="109.2" customHeight="1" x14ac:dyDescent="0.3">
      <c r="A1" s="209" t="s">
        <v>175</v>
      </c>
      <c r="B1" s="208"/>
      <c r="C1" s="208"/>
      <c r="D1" s="208"/>
      <c r="E1" s="43"/>
      <c r="F1" s="43"/>
      <c r="G1" s="43"/>
      <c r="H1" s="43"/>
      <c r="I1" s="43"/>
      <c r="J1" s="43"/>
      <c r="K1" s="43"/>
      <c r="L1" s="43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8.9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5" t="s">
        <v>3</v>
      </c>
      <c r="B4" s="6">
        <v>25000000</v>
      </c>
      <c r="C4" s="187">
        <v>25000000</v>
      </c>
      <c r="D4" s="196">
        <f>C4/B4*100</f>
        <v>100</v>
      </c>
      <c r="J4" s="4"/>
      <c r="K4" s="4"/>
      <c r="L4" s="4"/>
    </row>
    <row r="5" spans="1:12" ht="20.399999999999999" customHeight="1" x14ac:dyDescent="0.3">
      <c r="A5" s="8" t="s">
        <v>32</v>
      </c>
      <c r="B5" s="9">
        <f>SUM(B4:B4)</f>
        <v>25000000</v>
      </c>
      <c r="C5" s="47">
        <f>SUM(C4:C4)</f>
        <v>25000000</v>
      </c>
      <c r="D5" s="197">
        <f>C5/B5*100</f>
        <v>100</v>
      </c>
    </row>
    <row r="6" spans="1:12" ht="15" customHeight="1" x14ac:dyDescent="0.25"/>
    <row r="7" spans="1:12" ht="15" customHeight="1" x14ac:dyDescent="0.3"/>
    <row r="8" spans="1:12" ht="15" customHeight="1" x14ac:dyDescent="0.3"/>
    <row r="9" spans="1:12" ht="15" customHeight="1" x14ac:dyDescent="0.3"/>
    <row r="10" spans="1:12" ht="15" customHeight="1" x14ac:dyDescent="0.3"/>
    <row r="11" spans="1:12" ht="15" customHeight="1" x14ac:dyDescent="0.3"/>
    <row r="12" spans="1:12" ht="15" customHeight="1" x14ac:dyDescent="0.3"/>
    <row r="13" spans="1:12" ht="15" customHeight="1" x14ac:dyDescent="0.3"/>
    <row r="14" spans="1:12" ht="15" customHeight="1" x14ac:dyDescent="0.3"/>
    <row r="15" spans="1:12" ht="15" customHeight="1" x14ac:dyDescent="0.3"/>
    <row r="16" spans="1:12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9.5" customHeight="1" x14ac:dyDescent="0.3"/>
  </sheetData>
  <mergeCells count="1">
    <mergeCell ref="A1:D1"/>
  </mergeCells>
  <pageMargins left="0.39370078740157483" right="0.39370078740157483" top="0.6" bottom="0.74803149606299213" header="0.31496062992125984" footer="0.31496062992125984"/>
  <pageSetup paperSize="9" fitToHeight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L32"/>
  <sheetViews>
    <sheetView view="pageBreakPreview" zoomScaleNormal="100" zoomScaleSheetLayoutView="100" workbookViewId="0">
      <selection activeCell="A9" sqref="A9:XFD13"/>
    </sheetView>
  </sheetViews>
  <sheetFormatPr defaultColWidth="9.109375" defaultRowHeight="15" x14ac:dyDescent="0.3"/>
  <cols>
    <col min="1" max="1" width="45" style="2" customWidth="1"/>
    <col min="2" max="2" width="17.5546875" style="2" customWidth="1"/>
    <col min="3" max="3" width="17.21875" style="2" customWidth="1"/>
    <col min="4" max="4" width="15.10937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4.109375" style="2" customWidth="1"/>
    <col min="14" max="16384" width="9.109375" style="2"/>
  </cols>
  <sheetData>
    <row r="1" spans="1:12" ht="124.2" customHeight="1" x14ac:dyDescent="0.3">
      <c r="A1" s="209" t="s">
        <v>176</v>
      </c>
      <c r="B1" s="208"/>
      <c r="C1" s="208"/>
      <c r="D1" s="208"/>
      <c r="E1" s="43"/>
      <c r="F1" s="43"/>
      <c r="G1" s="43"/>
      <c r="H1" s="43"/>
      <c r="I1" s="43"/>
      <c r="J1" s="43"/>
      <c r="K1" s="43"/>
      <c r="L1" s="43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7.4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5" t="s">
        <v>3</v>
      </c>
      <c r="B4" s="187">
        <v>2583513.34</v>
      </c>
      <c r="C4" s="187">
        <v>2583513.34</v>
      </c>
      <c r="D4" s="196">
        <f>C4/B4*100</f>
        <v>100</v>
      </c>
      <c r="J4" s="4"/>
      <c r="K4" s="4"/>
      <c r="L4" s="4"/>
    </row>
    <row r="5" spans="1:12" ht="15.6" x14ac:dyDescent="0.3">
      <c r="A5" s="76" t="s">
        <v>41</v>
      </c>
      <c r="B5" s="187">
        <v>19800000</v>
      </c>
      <c r="C5" s="187">
        <v>19800000</v>
      </c>
      <c r="D5" s="196">
        <f t="shared" ref="D5:D6" si="0">C5/B5*100</f>
        <v>100</v>
      </c>
      <c r="J5" s="4"/>
      <c r="K5" s="4"/>
      <c r="L5" s="4"/>
    </row>
    <row r="6" spans="1:12" ht="22.8" customHeight="1" x14ac:dyDescent="0.3">
      <c r="A6" s="8" t="s">
        <v>32</v>
      </c>
      <c r="B6" s="191">
        <f t="shared" ref="B6:C6" si="1">SUM(B4:B5)</f>
        <v>22383513.34</v>
      </c>
      <c r="C6" s="49">
        <f t="shared" si="1"/>
        <v>22383513.34</v>
      </c>
      <c r="D6" s="197">
        <f t="shared" si="0"/>
        <v>100</v>
      </c>
    </row>
    <row r="7" spans="1:12" ht="15" customHeight="1" x14ac:dyDescent="0.3"/>
    <row r="8" spans="1:12" ht="15" customHeight="1" x14ac:dyDescent="0.3"/>
    <row r="9" spans="1:12" ht="15" customHeight="1" x14ac:dyDescent="0.3">
      <c r="A9" s="184"/>
      <c r="B9" s="184"/>
      <c r="C9" s="184"/>
      <c r="D9" s="184"/>
    </row>
    <row r="10" spans="1:12" ht="15" customHeight="1" x14ac:dyDescent="0.3"/>
    <row r="11" spans="1:12" ht="15" customHeight="1" x14ac:dyDescent="0.3"/>
    <row r="12" spans="1:12" ht="15" customHeight="1" x14ac:dyDescent="0.3"/>
    <row r="13" spans="1:12" ht="15" customHeight="1" x14ac:dyDescent="0.3"/>
    <row r="14" spans="1:12" ht="15" customHeight="1" x14ac:dyDescent="0.3"/>
    <row r="15" spans="1:12" ht="15" customHeight="1" x14ac:dyDescent="0.3"/>
    <row r="16" spans="1:12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5" customHeight="1" x14ac:dyDescent="0.3"/>
    <row r="31" ht="15" customHeight="1" x14ac:dyDescent="0.3"/>
    <row r="32" ht="19.5" customHeight="1" x14ac:dyDescent="0.3"/>
  </sheetData>
  <mergeCells count="1">
    <mergeCell ref="A1:D1"/>
  </mergeCells>
  <pageMargins left="0.39370078740157483" right="0.39370078740157483" top="0.63" bottom="0.74803149606299213" header="0.31496062992125984" footer="0.31496062992125984"/>
  <pageSetup paperSize="9" fitToHeight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30"/>
  <sheetViews>
    <sheetView view="pageBreakPreview" zoomScaleNormal="100" zoomScaleSheetLayoutView="100" workbookViewId="0">
      <selection activeCell="A8" sqref="A8:XFD13"/>
    </sheetView>
  </sheetViews>
  <sheetFormatPr defaultColWidth="9.109375" defaultRowHeight="15" x14ac:dyDescent="0.3"/>
  <cols>
    <col min="1" max="1" width="39.5546875" style="2" customWidth="1"/>
    <col min="2" max="2" width="16.6640625" style="2" customWidth="1"/>
    <col min="3" max="3" width="17.21875" style="184" customWidth="1"/>
    <col min="4" max="4" width="18" style="2" customWidth="1"/>
    <col min="5" max="5" width="14.21875" style="2" customWidth="1"/>
    <col min="6" max="6" width="9.88671875" style="2" customWidth="1"/>
    <col min="7" max="8" width="8.88671875" style="2" customWidth="1"/>
    <col min="9" max="9" width="19.33203125" style="2" customWidth="1"/>
    <col min="10" max="10" width="8.88671875" style="2" customWidth="1"/>
    <col min="11" max="13" width="16.44140625" style="2" customWidth="1"/>
    <col min="14" max="14" width="24.109375" style="2" customWidth="1"/>
    <col min="15" max="16384" width="9.109375" style="2"/>
  </cols>
  <sheetData>
    <row r="1" spans="1:13" ht="120.6" customHeight="1" x14ac:dyDescent="0.3">
      <c r="A1" s="209" t="s">
        <v>177</v>
      </c>
      <c r="B1" s="208"/>
      <c r="C1" s="208"/>
      <c r="D1" s="208"/>
      <c r="E1" s="208"/>
      <c r="F1" s="43"/>
      <c r="G1" s="43"/>
      <c r="H1" s="43"/>
      <c r="I1" s="43"/>
      <c r="J1" s="43"/>
      <c r="K1" s="43"/>
      <c r="L1" s="43"/>
      <c r="M1" s="43"/>
    </row>
    <row r="2" spans="1:13" ht="20.25" customHeight="1" x14ac:dyDescent="0.3">
      <c r="A2" s="1"/>
      <c r="B2" s="1"/>
      <c r="C2" s="183"/>
      <c r="D2" s="3"/>
      <c r="E2" s="3" t="s">
        <v>0</v>
      </c>
      <c r="F2" s="44"/>
      <c r="G2" s="44"/>
      <c r="H2" s="44"/>
      <c r="I2" s="44"/>
      <c r="J2" s="45"/>
      <c r="K2" s="46"/>
      <c r="L2" s="46"/>
      <c r="M2" s="46"/>
    </row>
    <row r="3" spans="1:13" ht="108.6" customHeight="1" x14ac:dyDescent="0.3">
      <c r="A3" s="146" t="s">
        <v>2</v>
      </c>
      <c r="B3" s="102" t="s">
        <v>106</v>
      </c>
      <c r="C3" s="102" t="s">
        <v>107</v>
      </c>
      <c r="D3" s="117" t="s">
        <v>102</v>
      </c>
      <c r="E3" s="179" t="s">
        <v>115</v>
      </c>
      <c r="K3" s="10"/>
      <c r="L3" s="10"/>
      <c r="M3" s="10"/>
    </row>
    <row r="4" spans="1:13" ht="22.5" customHeight="1" x14ac:dyDescent="0.3">
      <c r="A4" s="5" t="s">
        <v>78</v>
      </c>
      <c r="B4" s="187">
        <v>275000000</v>
      </c>
      <c r="C4" s="188">
        <v>300165520.24000001</v>
      </c>
      <c r="D4" s="188">
        <v>0</v>
      </c>
      <c r="E4" s="196">
        <f>D4/C4*100</f>
        <v>0</v>
      </c>
      <c r="K4" s="4"/>
      <c r="L4" s="4"/>
      <c r="M4" s="4"/>
    </row>
    <row r="5" spans="1:13" ht="23.4" customHeight="1" x14ac:dyDescent="0.3">
      <c r="A5" s="8" t="s">
        <v>32</v>
      </c>
      <c r="B5" s="191">
        <f>SUM(B4:B4)</f>
        <v>275000000</v>
      </c>
      <c r="C5" s="191">
        <f>SUM(C4:C4)</f>
        <v>300165520.24000001</v>
      </c>
      <c r="D5" s="192">
        <f>SUM(D4:D4)</f>
        <v>0</v>
      </c>
      <c r="E5" s="197">
        <f>SUM(E4:E4)</f>
        <v>0</v>
      </c>
    </row>
    <row r="6" spans="1:13" ht="15" customHeight="1" x14ac:dyDescent="0.3"/>
    <row r="7" spans="1:13" ht="15" customHeight="1" x14ac:dyDescent="0.3"/>
    <row r="8" spans="1:13" ht="51.6" customHeight="1" x14ac:dyDescent="0.3">
      <c r="A8" s="205" t="s">
        <v>158</v>
      </c>
      <c r="B8" s="205"/>
      <c r="C8" s="205"/>
      <c r="D8" s="205"/>
      <c r="E8" s="205"/>
    </row>
    <row r="9" spans="1:13" ht="15" customHeight="1" x14ac:dyDescent="0.3"/>
    <row r="10" spans="1:13" ht="15" customHeight="1" x14ac:dyDescent="0.3"/>
    <row r="11" spans="1:13" ht="15" customHeight="1" x14ac:dyDescent="0.3"/>
    <row r="12" spans="1:13" ht="15" customHeight="1" x14ac:dyDescent="0.3"/>
    <row r="13" spans="1:13" ht="15" customHeight="1" x14ac:dyDescent="0.3"/>
    <row r="14" spans="1:13" ht="15" customHeight="1" x14ac:dyDescent="0.3"/>
    <row r="15" spans="1:13" ht="15" customHeight="1" x14ac:dyDescent="0.3"/>
    <row r="16" spans="1:13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9.5" customHeight="1" x14ac:dyDescent="0.3"/>
  </sheetData>
  <mergeCells count="2">
    <mergeCell ref="A8:E8"/>
    <mergeCell ref="A1:E1"/>
  </mergeCells>
  <pageMargins left="0.39370078740157483" right="0.39370078740157483" top="0.55000000000000004" bottom="0.74803149606299213" header="0.31496062992125984" footer="0.31496062992125984"/>
  <pageSetup paperSize="9" scale="90" fitToHeight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L34"/>
  <sheetViews>
    <sheetView view="pageBreakPreview" zoomScaleNormal="100" zoomScaleSheetLayoutView="100" workbookViewId="0">
      <selection activeCell="A11" sqref="A11:XFD15"/>
    </sheetView>
  </sheetViews>
  <sheetFormatPr defaultColWidth="9.109375" defaultRowHeight="15" x14ac:dyDescent="0.3"/>
  <cols>
    <col min="1" max="1" width="46.21875" style="2" customWidth="1"/>
    <col min="2" max="2" width="17" style="2" customWidth="1"/>
    <col min="3" max="3" width="17.21875" style="2" customWidth="1"/>
    <col min="4" max="4" width="14.3320312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4.109375" style="2" customWidth="1"/>
    <col min="14" max="16384" width="9.109375" style="2"/>
  </cols>
  <sheetData>
    <row r="1" spans="1:12" ht="129.6" customHeight="1" x14ac:dyDescent="0.3">
      <c r="A1" s="209" t="s">
        <v>145</v>
      </c>
      <c r="B1" s="208"/>
      <c r="C1" s="208"/>
      <c r="D1" s="208"/>
      <c r="E1" s="41" t="s">
        <v>16</v>
      </c>
      <c r="F1" s="41" t="s">
        <v>10</v>
      </c>
      <c r="G1" s="41" t="s">
        <v>7</v>
      </c>
      <c r="H1" s="87" t="s">
        <v>96</v>
      </c>
      <c r="I1" s="41" t="s">
        <v>97</v>
      </c>
      <c r="J1" s="42">
        <v>425409743.85000002</v>
      </c>
      <c r="K1" s="42">
        <v>0</v>
      </c>
      <c r="L1" s="42">
        <v>0</v>
      </c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52.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5" t="s">
        <v>3</v>
      </c>
      <c r="B4" s="187">
        <v>574754279.37</v>
      </c>
      <c r="C4" s="188">
        <v>434916675.57999998</v>
      </c>
      <c r="D4" s="196">
        <f>C4/B4*100</f>
        <v>75.670019552828933</v>
      </c>
      <c r="J4" s="10"/>
      <c r="K4" s="10"/>
      <c r="L4" s="10"/>
    </row>
    <row r="5" spans="1:12" ht="15.6" x14ac:dyDescent="0.3">
      <c r="A5" s="5" t="s">
        <v>4</v>
      </c>
      <c r="B5" s="187">
        <v>305567512.58999997</v>
      </c>
      <c r="C5" s="187">
        <v>278809261.74000001</v>
      </c>
      <c r="D5" s="196">
        <f t="shared" ref="D5:D8" si="0">C5/B5*100</f>
        <v>91.243096943390285</v>
      </c>
      <c r="J5" s="10"/>
      <c r="K5" s="10"/>
      <c r="L5" s="10"/>
    </row>
    <row r="6" spans="1:12" ht="31.2" x14ac:dyDescent="0.3">
      <c r="A6" s="5" t="s">
        <v>92</v>
      </c>
      <c r="B6" s="187">
        <v>16928315.98</v>
      </c>
      <c r="C6" s="187">
        <v>14939192.23</v>
      </c>
      <c r="D6" s="196">
        <f t="shared" si="0"/>
        <v>88.249724589557204</v>
      </c>
      <c r="J6" s="4"/>
      <c r="K6" s="4"/>
      <c r="L6" s="4"/>
    </row>
    <row r="7" spans="1:12" ht="31.2" x14ac:dyDescent="0.3">
      <c r="A7" s="79" t="s">
        <v>48</v>
      </c>
      <c r="B7" s="187">
        <v>6742016.2300000004</v>
      </c>
      <c r="C7" s="187">
        <v>6706993.2000000002</v>
      </c>
      <c r="D7" s="196">
        <f t="shared" si="0"/>
        <v>99.480525872302735</v>
      </c>
      <c r="J7" s="4"/>
      <c r="K7" s="4"/>
      <c r="L7" s="4"/>
    </row>
    <row r="8" spans="1:12" ht="21.6" customHeight="1" x14ac:dyDescent="0.3">
      <c r="A8" s="8" t="s">
        <v>32</v>
      </c>
      <c r="B8" s="191">
        <f t="shared" ref="B8:C8" si="1">SUM(B4:B7)</f>
        <v>903992124.17000008</v>
      </c>
      <c r="C8" s="191">
        <f t="shared" si="1"/>
        <v>735372122.75</v>
      </c>
      <c r="D8" s="197">
        <f t="shared" si="0"/>
        <v>81.347182468562053</v>
      </c>
    </row>
    <row r="9" spans="1:12" ht="15" customHeight="1" x14ac:dyDescent="0.3"/>
    <row r="10" spans="1:12" ht="15" customHeight="1" x14ac:dyDescent="0.3"/>
    <row r="11" spans="1:12" ht="15" customHeight="1" x14ac:dyDescent="0.3"/>
    <row r="12" spans="1:12" ht="15" customHeight="1" x14ac:dyDescent="0.3"/>
    <row r="13" spans="1:12" ht="15" customHeight="1" x14ac:dyDescent="0.3"/>
    <row r="14" spans="1:12" ht="15" customHeight="1" x14ac:dyDescent="0.3"/>
    <row r="15" spans="1:12" ht="15" customHeight="1" x14ac:dyDescent="0.3"/>
    <row r="16" spans="1:12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5" customHeight="1" x14ac:dyDescent="0.3"/>
    <row r="31" ht="15" customHeight="1" x14ac:dyDescent="0.3"/>
    <row r="32" ht="15" customHeight="1" x14ac:dyDescent="0.3"/>
    <row r="33" ht="15" customHeight="1" x14ac:dyDescent="0.3"/>
    <row r="34" ht="19.5" customHeight="1" x14ac:dyDescent="0.3"/>
  </sheetData>
  <mergeCells count="1">
    <mergeCell ref="A1:D1"/>
  </mergeCells>
  <pageMargins left="0.39370078740157483" right="0.39370078740157483" top="0.56999999999999995" bottom="0.74803149606299213" header="0.31496062992125984" footer="0.31496062992125984"/>
  <pageSetup paperSize="9" fitToHeight="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L33"/>
  <sheetViews>
    <sheetView view="pageBreakPreview" zoomScaleNormal="100" zoomScaleSheetLayoutView="100" workbookViewId="0">
      <selection activeCell="A11" sqref="A11:XFD16"/>
    </sheetView>
  </sheetViews>
  <sheetFormatPr defaultColWidth="9.109375" defaultRowHeight="15" x14ac:dyDescent="0.3"/>
  <cols>
    <col min="1" max="1" width="45.44140625" style="2" customWidth="1"/>
    <col min="2" max="2" width="17.21875" style="2" customWidth="1"/>
    <col min="3" max="3" width="17.109375" style="2" customWidth="1"/>
    <col min="4" max="4" width="14.7773437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4.109375" style="2" customWidth="1"/>
    <col min="14" max="16384" width="9.109375" style="2"/>
  </cols>
  <sheetData>
    <row r="1" spans="1:12" ht="113.4" customHeight="1" x14ac:dyDescent="0.3">
      <c r="A1" s="215" t="s">
        <v>146</v>
      </c>
      <c r="B1" s="215"/>
      <c r="C1" s="215"/>
      <c r="D1" s="215"/>
      <c r="E1" s="43"/>
      <c r="F1" s="43"/>
      <c r="G1" s="43"/>
      <c r="H1" s="43"/>
      <c r="I1" s="43"/>
      <c r="J1" s="43"/>
      <c r="K1" s="43"/>
      <c r="L1" s="43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52.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5" t="s">
        <v>3</v>
      </c>
      <c r="B4" s="189">
        <v>54900000</v>
      </c>
      <c r="C4" s="48">
        <v>39747175.850000001</v>
      </c>
      <c r="D4" s="196">
        <f>C4/B4*100</f>
        <v>72.399227413479053</v>
      </c>
      <c r="J4" s="10"/>
      <c r="K4" s="10"/>
      <c r="L4" s="10"/>
    </row>
    <row r="5" spans="1:12" ht="15.6" x14ac:dyDescent="0.3">
      <c r="A5" s="5" t="s">
        <v>93</v>
      </c>
      <c r="B5" s="189">
        <v>26320000</v>
      </c>
      <c r="C5" s="48">
        <v>26260466.670000002</v>
      </c>
      <c r="D5" s="196">
        <f t="shared" ref="D5:D8" si="0">C5/B5*100</f>
        <v>99.773809536474161</v>
      </c>
      <c r="J5" s="10"/>
      <c r="K5" s="10"/>
      <c r="L5" s="10"/>
    </row>
    <row r="6" spans="1:12" ht="15.6" x14ac:dyDescent="0.3">
      <c r="A6" s="5" t="s">
        <v>94</v>
      </c>
      <c r="B6" s="189">
        <v>7500000</v>
      </c>
      <c r="C6" s="48">
        <v>7395974.2999999998</v>
      </c>
      <c r="D6" s="196">
        <f t="shared" si="0"/>
        <v>98.612990666666661</v>
      </c>
      <c r="J6" s="10"/>
      <c r="K6" s="10"/>
      <c r="L6" s="10"/>
    </row>
    <row r="7" spans="1:12" ht="31.2" x14ac:dyDescent="0.3">
      <c r="A7" s="5" t="s">
        <v>95</v>
      </c>
      <c r="B7" s="189">
        <v>15500000</v>
      </c>
      <c r="C7" s="48">
        <v>15452550.57</v>
      </c>
      <c r="D7" s="196">
        <f t="shared" si="0"/>
        <v>99.693874645161301</v>
      </c>
      <c r="J7" s="4"/>
      <c r="K7" s="4"/>
      <c r="L7" s="4"/>
    </row>
    <row r="8" spans="1:12" ht="22.8" customHeight="1" x14ac:dyDescent="0.3">
      <c r="A8" s="8" t="s">
        <v>32</v>
      </c>
      <c r="B8" s="191">
        <f t="shared" ref="B8" si="1">SUM(B4:B7)</f>
        <v>104220000</v>
      </c>
      <c r="C8" s="191">
        <f t="shared" ref="C8" si="2">SUM(C4:C7)</f>
        <v>88856167.390000015</v>
      </c>
      <c r="D8" s="197">
        <f t="shared" si="0"/>
        <v>85.258268460948003</v>
      </c>
    </row>
    <row r="9" spans="1:12" ht="15" customHeight="1" x14ac:dyDescent="0.3"/>
    <row r="10" spans="1:12" ht="15" customHeight="1" x14ac:dyDescent="0.3"/>
    <row r="11" spans="1:12" ht="15" customHeight="1" x14ac:dyDescent="0.3"/>
    <row r="12" spans="1:12" ht="15" customHeight="1" x14ac:dyDescent="0.3"/>
    <row r="13" spans="1:12" ht="15" customHeight="1" x14ac:dyDescent="0.3"/>
    <row r="14" spans="1:12" ht="15" customHeight="1" x14ac:dyDescent="0.3"/>
    <row r="15" spans="1:12" ht="15" customHeight="1" x14ac:dyDescent="0.3"/>
    <row r="16" spans="1:12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5" customHeight="1" x14ac:dyDescent="0.3"/>
    <row r="31" ht="15" customHeight="1" x14ac:dyDescent="0.3"/>
    <row r="32" ht="15" customHeight="1" x14ac:dyDescent="0.3"/>
    <row r="33" ht="19.5" customHeight="1" x14ac:dyDescent="0.3"/>
  </sheetData>
  <mergeCells count="1">
    <mergeCell ref="A1:D1"/>
  </mergeCells>
  <pageMargins left="0.39370078740157483" right="0.39370078740157483" top="0.55000000000000004" bottom="0.74803149606299213" header="0.31496062992125984" footer="0.31496062992125984"/>
  <pageSetup paperSize="9" fitToHeight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11"/>
  <sheetViews>
    <sheetView view="pageBreakPreview" zoomScaleNormal="100" zoomScaleSheetLayoutView="100" workbookViewId="0">
      <selection activeCell="A11" sqref="A11:XFD16"/>
    </sheetView>
  </sheetViews>
  <sheetFormatPr defaultRowHeight="14.4" x14ac:dyDescent="0.3"/>
  <cols>
    <col min="1" max="1" width="39.6640625" customWidth="1"/>
    <col min="2" max="2" width="17.33203125" customWidth="1"/>
    <col min="3" max="3" width="17.33203125" style="182" customWidth="1"/>
    <col min="4" max="4" width="17.33203125" customWidth="1"/>
    <col min="5" max="5" width="13.88671875" customWidth="1"/>
    <col min="6" max="6" width="9.88671875" customWidth="1"/>
    <col min="7" max="8" width="8.88671875" customWidth="1"/>
    <col min="9" max="9" width="19.33203125" customWidth="1"/>
    <col min="10" max="10" width="8.88671875" customWidth="1"/>
    <col min="11" max="13" width="16.44140625" customWidth="1"/>
    <col min="14" max="14" width="24.109375" customWidth="1"/>
  </cols>
  <sheetData>
    <row r="1" spans="1:13" ht="94.5" customHeight="1" x14ac:dyDescent="0.3">
      <c r="A1" s="209" t="s">
        <v>147</v>
      </c>
      <c r="B1" s="208"/>
      <c r="C1" s="208"/>
      <c r="D1" s="208"/>
      <c r="E1" s="208"/>
      <c r="F1" s="42" t="s">
        <v>16</v>
      </c>
      <c r="G1" s="42" t="s">
        <v>10</v>
      </c>
      <c r="H1" s="42" t="s">
        <v>8</v>
      </c>
      <c r="I1" s="42" t="s">
        <v>98</v>
      </c>
      <c r="J1" s="42" t="s">
        <v>17</v>
      </c>
      <c r="K1" s="42">
        <v>67012000</v>
      </c>
      <c r="L1" s="42">
        <v>168505000</v>
      </c>
      <c r="M1" s="42">
        <v>0</v>
      </c>
    </row>
    <row r="2" spans="1:13" ht="15.6" x14ac:dyDescent="0.3">
      <c r="A2" s="1"/>
      <c r="B2" s="1"/>
      <c r="C2" s="183"/>
      <c r="D2" s="3"/>
      <c r="E2" s="3" t="s">
        <v>0</v>
      </c>
      <c r="F2" s="42" t="s">
        <v>16</v>
      </c>
      <c r="G2" s="42" t="s">
        <v>10</v>
      </c>
      <c r="H2" s="42" t="s">
        <v>8</v>
      </c>
      <c r="I2" s="42" t="s">
        <v>99</v>
      </c>
      <c r="J2" s="42" t="s">
        <v>14</v>
      </c>
      <c r="K2" s="42">
        <v>0</v>
      </c>
      <c r="L2" s="42">
        <v>1947188.47</v>
      </c>
      <c r="M2" s="42">
        <v>0</v>
      </c>
    </row>
    <row r="3" spans="1:13" ht="93.6" x14ac:dyDescent="0.3">
      <c r="A3" s="146" t="s">
        <v>2</v>
      </c>
      <c r="B3" s="102" t="s">
        <v>106</v>
      </c>
      <c r="C3" s="102" t="s">
        <v>107</v>
      </c>
      <c r="D3" s="117" t="s">
        <v>102</v>
      </c>
      <c r="E3" s="179" t="s">
        <v>115</v>
      </c>
      <c r="F3" s="42" t="s">
        <v>16</v>
      </c>
      <c r="G3" s="42" t="s">
        <v>10</v>
      </c>
      <c r="H3" s="42" t="s">
        <v>8</v>
      </c>
      <c r="I3" s="42" t="s">
        <v>99</v>
      </c>
      <c r="J3" s="42" t="s">
        <v>17</v>
      </c>
      <c r="K3" s="42">
        <v>2050107.75</v>
      </c>
      <c r="L3" s="42">
        <v>5872654.0700000003</v>
      </c>
      <c r="M3" s="42">
        <v>0</v>
      </c>
    </row>
    <row r="4" spans="1:13" ht="15.6" x14ac:dyDescent="0.3">
      <c r="A4" s="5" t="s">
        <v>3</v>
      </c>
      <c r="B4" s="124">
        <v>10074724.689999999</v>
      </c>
      <c r="C4" s="124">
        <v>6789650</v>
      </c>
      <c r="D4" s="124">
        <v>6789650</v>
      </c>
      <c r="E4" s="125">
        <f>D4/C4*100</f>
        <v>100</v>
      </c>
    </row>
    <row r="5" spans="1:13" ht="31.2" x14ac:dyDescent="0.3">
      <c r="A5" s="5" t="s">
        <v>48</v>
      </c>
      <c r="B5" s="124">
        <v>21375171</v>
      </c>
      <c r="C5" s="124">
        <v>0</v>
      </c>
      <c r="D5" s="124">
        <v>0</v>
      </c>
      <c r="E5" s="125"/>
    </row>
    <row r="6" spans="1:13" ht="15.6" x14ac:dyDescent="0.3">
      <c r="A6" s="5" t="s">
        <v>5</v>
      </c>
      <c r="B6" s="124">
        <v>9848685.9199999999</v>
      </c>
      <c r="C6" s="124">
        <v>0</v>
      </c>
      <c r="D6" s="124">
        <v>0</v>
      </c>
      <c r="E6" s="125"/>
    </row>
    <row r="7" spans="1:13" ht="15.6" x14ac:dyDescent="0.3">
      <c r="A7" s="5" t="s">
        <v>73</v>
      </c>
      <c r="B7" s="124">
        <v>27763526.140000001</v>
      </c>
      <c r="C7" s="124">
        <v>27627393.640000001</v>
      </c>
      <c r="D7" s="124">
        <v>13813696.82</v>
      </c>
      <c r="E7" s="125">
        <f t="shared" ref="E7:E8" si="0">D7/C7*100</f>
        <v>50</v>
      </c>
    </row>
    <row r="8" spans="1:13" ht="22.2" customHeight="1" x14ac:dyDescent="0.3">
      <c r="A8" s="8" t="s">
        <v>32</v>
      </c>
      <c r="B8" s="9">
        <f>SUM(B4:B7)</f>
        <v>69062107.75</v>
      </c>
      <c r="C8" s="191">
        <f>SUM(C4:C7)</f>
        <v>34417043.640000001</v>
      </c>
      <c r="D8" s="9">
        <f>SUM(D4:D7)</f>
        <v>20603346.82</v>
      </c>
      <c r="E8" s="126">
        <f t="shared" si="0"/>
        <v>59.863790264816593</v>
      </c>
    </row>
    <row r="11" spans="1:13" ht="55.8" customHeight="1" x14ac:dyDescent="0.3">
      <c r="A11" s="205" t="s">
        <v>142</v>
      </c>
      <c r="B11" s="205"/>
      <c r="C11" s="205"/>
      <c r="D11" s="205"/>
      <c r="E11" s="205"/>
    </row>
  </sheetData>
  <mergeCells count="2">
    <mergeCell ref="A11:E11"/>
    <mergeCell ref="A1:E1"/>
  </mergeCells>
  <pageMargins left="0.39370078740157483" right="0.39370078740157483" top="0.59055118110236227" bottom="0.74803149606299213" header="0.31496062992125984" footer="0.31496062992125984"/>
  <pageSetup paperSize="9" scale="9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D5"/>
  <sheetViews>
    <sheetView view="pageBreakPreview" zoomScaleNormal="100" zoomScaleSheetLayoutView="100" workbookViewId="0">
      <selection activeCell="A9" sqref="A9:XFD13"/>
    </sheetView>
  </sheetViews>
  <sheetFormatPr defaultRowHeight="14.4" x14ac:dyDescent="0.3"/>
  <cols>
    <col min="1" max="1" width="44.77734375" customWidth="1"/>
    <col min="2" max="2" width="17.44140625" customWidth="1"/>
    <col min="3" max="3" width="17" bestFit="1" customWidth="1"/>
    <col min="4" max="4" width="14.44140625" customWidth="1"/>
    <col min="5" max="5" width="7.33203125" customWidth="1"/>
    <col min="6" max="6" width="6.109375" customWidth="1"/>
    <col min="7" max="7" width="7.44140625" customWidth="1"/>
    <col min="8" max="8" width="13" customWidth="1"/>
    <col min="9" max="9" width="7.5546875" customWidth="1"/>
    <col min="10" max="10" width="17.6640625" customWidth="1"/>
    <col min="13" max="13" width="45.5546875" customWidth="1"/>
  </cols>
  <sheetData>
    <row r="1" spans="1:4" ht="114" customHeight="1" x14ac:dyDescent="0.3">
      <c r="A1" s="209" t="s">
        <v>148</v>
      </c>
      <c r="B1" s="208"/>
      <c r="C1" s="208"/>
      <c r="D1" s="208"/>
    </row>
    <row r="2" spans="1:4" ht="15.6" x14ac:dyDescent="0.3">
      <c r="A2" s="1"/>
      <c r="B2" s="1"/>
      <c r="C2" s="3"/>
      <c r="D2" s="3" t="s">
        <v>0</v>
      </c>
    </row>
    <row r="3" spans="1:4" ht="4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</row>
    <row r="4" spans="1:4" ht="24" customHeight="1" x14ac:dyDescent="0.3">
      <c r="A4" s="73" t="s">
        <v>3</v>
      </c>
      <c r="B4" s="127">
        <v>166527400</v>
      </c>
      <c r="C4" s="127">
        <v>34232102.149999999</v>
      </c>
      <c r="D4" s="125">
        <f>C4/B4*100</f>
        <v>20.556438249801534</v>
      </c>
    </row>
    <row r="5" spans="1:4" ht="21.75" customHeight="1" x14ac:dyDescent="0.3">
      <c r="A5" s="89" t="s">
        <v>32</v>
      </c>
      <c r="B5" s="191">
        <f>SUM(B4)</f>
        <v>166527400</v>
      </c>
      <c r="C5" s="191">
        <f t="shared" ref="C5" si="0">SUM(C4)</f>
        <v>34232102.149999999</v>
      </c>
      <c r="D5" s="126">
        <f>C5/B5*100</f>
        <v>20.556438249801534</v>
      </c>
    </row>
  </sheetData>
  <mergeCells count="1">
    <mergeCell ref="A1:D1"/>
  </mergeCells>
  <pageMargins left="0.39370078740157483" right="0.39370078740157483" top="0.62" bottom="0.74803149606299213" header="0.31496062992125984" footer="0.31496062992125984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D5"/>
  <sheetViews>
    <sheetView view="pageBreakPreview" zoomScaleNormal="100" zoomScaleSheetLayoutView="100" workbookViewId="0">
      <selection activeCell="A8" sqref="A8:XFD12"/>
    </sheetView>
  </sheetViews>
  <sheetFormatPr defaultRowHeight="14.4" x14ac:dyDescent="0.3"/>
  <cols>
    <col min="1" max="1" width="48.44140625" customWidth="1"/>
    <col min="2" max="2" width="15.5546875" bestFit="1" customWidth="1"/>
    <col min="3" max="3" width="17" bestFit="1" customWidth="1"/>
    <col min="4" max="4" width="14" customWidth="1"/>
    <col min="5" max="5" width="7.6640625" customWidth="1"/>
    <col min="6" max="6" width="7.44140625" customWidth="1"/>
    <col min="7" max="7" width="8" customWidth="1"/>
    <col min="8" max="8" width="12.88671875" customWidth="1"/>
    <col min="10" max="10" width="17.6640625" customWidth="1"/>
    <col min="13" max="13" width="45.5546875" customWidth="1"/>
  </cols>
  <sheetData>
    <row r="1" spans="1:4" ht="147.6" customHeight="1" x14ac:dyDescent="0.3">
      <c r="A1" s="209" t="s">
        <v>178</v>
      </c>
      <c r="B1" s="208"/>
      <c r="C1" s="208"/>
      <c r="D1" s="208"/>
    </row>
    <row r="2" spans="1:4" ht="15.6" x14ac:dyDescent="0.3">
      <c r="A2" s="1"/>
      <c r="B2" s="1"/>
      <c r="C2" s="3"/>
      <c r="D2" s="3" t="s">
        <v>0</v>
      </c>
    </row>
    <row r="3" spans="1:4" ht="4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</row>
    <row r="4" spans="1:4" ht="33.75" customHeight="1" x14ac:dyDescent="0.3">
      <c r="A4" s="73" t="s">
        <v>59</v>
      </c>
      <c r="B4" s="127">
        <v>13256606.35</v>
      </c>
      <c r="C4" s="129">
        <v>13075319.220000001</v>
      </c>
      <c r="D4" s="125">
        <f>C4/B4*100</f>
        <v>98.632477081889064</v>
      </c>
    </row>
    <row r="5" spans="1:4" ht="21.75" customHeight="1" x14ac:dyDescent="0.3">
      <c r="A5" s="89" t="s">
        <v>32</v>
      </c>
      <c r="B5" s="191">
        <f>SUM(B4)</f>
        <v>13256606.35</v>
      </c>
      <c r="C5" s="192">
        <f t="shared" ref="C5" si="0">SUM(C4)</f>
        <v>13075319.220000001</v>
      </c>
      <c r="D5" s="126">
        <f>C5/B5*100</f>
        <v>98.632477081889064</v>
      </c>
    </row>
  </sheetData>
  <mergeCells count="1">
    <mergeCell ref="A1:D1"/>
  </mergeCells>
  <pageMargins left="0.39370078740157483" right="0.39370078740157483" top="0.64" bottom="0.74803149606299213" header="0.31496062992125984" footer="0.31496062992125984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E9"/>
  <sheetViews>
    <sheetView view="pageBreakPreview" zoomScaleNormal="100" zoomScaleSheetLayoutView="100" workbookViewId="0">
      <selection activeCell="A9" sqref="A9:XFD14"/>
    </sheetView>
  </sheetViews>
  <sheetFormatPr defaultRowHeight="14.4" x14ac:dyDescent="0.3"/>
  <cols>
    <col min="1" max="1" width="37.5546875" customWidth="1"/>
    <col min="2" max="2" width="17.6640625" customWidth="1"/>
    <col min="3" max="3" width="17.6640625" style="182" customWidth="1"/>
    <col min="4" max="4" width="17" bestFit="1" customWidth="1"/>
    <col min="5" max="5" width="14.88671875" bestFit="1" customWidth="1"/>
    <col min="6" max="6" width="8" customWidth="1"/>
    <col min="7" max="7" width="4.33203125" customWidth="1"/>
    <col min="8" max="8" width="6.44140625" customWidth="1"/>
    <col min="9" max="9" width="12.88671875" customWidth="1"/>
    <col min="11" max="11" width="17.6640625" customWidth="1"/>
    <col min="14" max="14" width="45.5546875" customWidth="1"/>
  </cols>
  <sheetData>
    <row r="1" spans="1:5" ht="99.75" customHeight="1" x14ac:dyDescent="0.3">
      <c r="A1" s="209" t="s">
        <v>179</v>
      </c>
      <c r="B1" s="208"/>
      <c r="C1" s="208"/>
      <c r="D1" s="208"/>
      <c r="E1" s="208"/>
    </row>
    <row r="2" spans="1:5" ht="15.6" x14ac:dyDescent="0.3">
      <c r="A2" s="1"/>
      <c r="B2" s="1"/>
      <c r="C2" s="183"/>
      <c r="D2" s="3"/>
      <c r="E2" s="3" t="s">
        <v>0</v>
      </c>
    </row>
    <row r="3" spans="1:5" ht="102" customHeight="1" x14ac:dyDescent="0.3">
      <c r="A3" s="146" t="s">
        <v>2</v>
      </c>
      <c r="B3" s="102" t="s">
        <v>106</v>
      </c>
      <c r="C3" s="102" t="s">
        <v>107</v>
      </c>
      <c r="D3" s="117" t="s">
        <v>102</v>
      </c>
      <c r="E3" s="179" t="s">
        <v>115</v>
      </c>
    </row>
    <row r="4" spans="1:5" ht="26.25" customHeight="1" x14ac:dyDescent="0.3">
      <c r="A4" s="73" t="s">
        <v>3</v>
      </c>
      <c r="B4" s="88">
        <v>5927209.9299999997</v>
      </c>
      <c r="C4" s="88">
        <v>0</v>
      </c>
      <c r="D4" s="88">
        <v>0</v>
      </c>
      <c r="E4" s="109">
        <v>0</v>
      </c>
    </row>
    <row r="5" spans="1:5" ht="21.75" customHeight="1" x14ac:dyDescent="0.3">
      <c r="A5" s="89" t="s">
        <v>32</v>
      </c>
      <c r="B5" s="84">
        <f>SUM(B4)</f>
        <v>5927209.9299999997</v>
      </c>
      <c r="C5" s="84">
        <f>SUM(C4)</f>
        <v>0</v>
      </c>
      <c r="D5" s="84">
        <f t="shared" ref="D5:E5" si="0">SUM(D4)</f>
        <v>0</v>
      </c>
      <c r="E5" s="130">
        <f t="shared" si="0"/>
        <v>0</v>
      </c>
    </row>
    <row r="9" spans="1:5" ht="58.8" customHeight="1" x14ac:dyDescent="0.3">
      <c r="A9" s="205" t="s">
        <v>156</v>
      </c>
      <c r="B9" s="205"/>
      <c r="C9" s="205"/>
      <c r="D9" s="205"/>
      <c r="E9" s="205"/>
    </row>
  </sheetData>
  <mergeCells count="2">
    <mergeCell ref="A9:E9"/>
    <mergeCell ref="A1:E1"/>
  </mergeCells>
  <pageMargins left="0.39370078740157483" right="0.39370078740157483" top="0.67" bottom="0.74803149606299213" header="0.31496062992125984" footer="0.31496062992125984"/>
  <pageSetup paperSize="9" scale="9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D6"/>
  <sheetViews>
    <sheetView view="pageBreakPreview" zoomScaleNormal="100" zoomScaleSheetLayoutView="100" workbookViewId="0">
      <selection activeCell="A9" sqref="A9:XFD13"/>
    </sheetView>
  </sheetViews>
  <sheetFormatPr defaultRowHeight="14.4" x14ac:dyDescent="0.3"/>
  <cols>
    <col min="1" max="1" width="42" customWidth="1"/>
    <col min="2" max="2" width="18" customWidth="1"/>
    <col min="3" max="3" width="19.44140625" customWidth="1"/>
    <col min="4" max="4" width="14.88671875" bestFit="1" customWidth="1"/>
    <col min="8" max="8" width="13.5546875" customWidth="1"/>
    <col min="10" max="10" width="17.6640625" customWidth="1"/>
    <col min="13" max="13" width="45.5546875" customWidth="1"/>
  </cols>
  <sheetData>
    <row r="1" spans="1:4" ht="110.4" customHeight="1" x14ac:dyDescent="0.3">
      <c r="A1" s="209" t="s">
        <v>180</v>
      </c>
      <c r="B1" s="208"/>
      <c r="C1" s="208"/>
      <c r="D1" s="208"/>
    </row>
    <row r="2" spans="1:4" ht="15.6" x14ac:dyDescent="0.3">
      <c r="A2" s="1"/>
      <c r="B2" s="1"/>
      <c r="C2" s="3"/>
      <c r="D2" s="3" t="s">
        <v>0</v>
      </c>
    </row>
    <row r="3" spans="1:4" ht="66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</row>
    <row r="4" spans="1:4" ht="15.6" x14ac:dyDescent="0.3">
      <c r="A4" s="91" t="s">
        <v>3</v>
      </c>
      <c r="B4" s="127">
        <v>3932886.66</v>
      </c>
      <c r="C4" s="127">
        <v>3932886.66</v>
      </c>
      <c r="D4" s="125">
        <f>C4/B4*100</f>
        <v>100</v>
      </c>
    </row>
    <row r="5" spans="1:4" ht="15.6" x14ac:dyDescent="0.3">
      <c r="A5" s="90" t="s">
        <v>34</v>
      </c>
      <c r="B5" s="127">
        <v>8504930.5899999999</v>
      </c>
      <c r="C5" s="127">
        <v>8504930.5899999999</v>
      </c>
      <c r="D5" s="125">
        <f t="shared" ref="D5:D6" si="0">C5/B5*100</f>
        <v>100</v>
      </c>
    </row>
    <row r="6" spans="1:4" ht="20.399999999999999" customHeight="1" x14ac:dyDescent="0.3">
      <c r="A6" s="89" t="s">
        <v>32</v>
      </c>
      <c r="B6" s="54">
        <f>SUM(B4:B5)</f>
        <v>12437817.25</v>
      </c>
      <c r="C6" s="54">
        <f>SUM(C4:C5)</f>
        <v>12437817.25</v>
      </c>
      <c r="D6" s="126">
        <f t="shared" si="0"/>
        <v>100</v>
      </c>
    </row>
  </sheetData>
  <mergeCells count="1">
    <mergeCell ref="A1:D1"/>
  </mergeCells>
  <pageMargins left="0.39370078740157483" right="0.39370078740157483" top="0.68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0000CC"/>
  </sheetPr>
  <dimension ref="A1:L10"/>
  <sheetViews>
    <sheetView view="pageBreakPreview" zoomScale="115" zoomScaleNormal="100" zoomScaleSheetLayoutView="115" workbookViewId="0">
      <selection activeCell="A13" sqref="A13:XFD17"/>
    </sheetView>
  </sheetViews>
  <sheetFormatPr defaultColWidth="9.109375" defaultRowHeight="15" x14ac:dyDescent="0.3"/>
  <cols>
    <col min="1" max="1" width="48" style="2" customWidth="1"/>
    <col min="2" max="2" width="16" style="2" customWidth="1"/>
    <col min="3" max="3" width="16.109375" style="2" customWidth="1"/>
    <col min="4" max="4" width="14.8867187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0.109375" style="2" customWidth="1"/>
    <col min="14" max="16384" width="9.109375" style="2"/>
  </cols>
  <sheetData>
    <row r="1" spans="1:12" ht="99" customHeight="1" x14ac:dyDescent="0.3">
      <c r="A1" s="208" t="s">
        <v>117</v>
      </c>
      <c r="B1" s="208"/>
      <c r="C1" s="208"/>
      <c r="D1" s="208"/>
      <c r="E1" s="43"/>
      <c r="F1" s="43"/>
      <c r="G1" s="43"/>
      <c r="H1" s="43"/>
      <c r="I1" s="43"/>
      <c r="J1" s="43"/>
      <c r="K1" s="43"/>
      <c r="L1" s="43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8.7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5" t="s">
        <v>3</v>
      </c>
      <c r="B4" s="36">
        <v>2085731.25</v>
      </c>
      <c r="C4" s="36">
        <v>2085731.25</v>
      </c>
      <c r="D4" s="176">
        <f>C4/B4*100</f>
        <v>100</v>
      </c>
      <c r="J4" s="10"/>
      <c r="K4" s="10"/>
      <c r="L4" s="10"/>
    </row>
    <row r="5" spans="1:12" ht="15.6" x14ac:dyDescent="0.3">
      <c r="A5" s="5" t="s">
        <v>28</v>
      </c>
      <c r="B5" s="36">
        <v>3902450</v>
      </c>
      <c r="C5" s="36">
        <v>3902450</v>
      </c>
      <c r="D5" s="176">
        <f t="shared" ref="D5:D10" si="0">C5/B5*100</f>
        <v>100</v>
      </c>
    </row>
    <row r="6" spans="1:12" ht="15.6" x14ac:dyDescent="0.3">
      <c r="A6" s="5" t="s">
        <v>45</v>
      </c>
      <c r="B6" s="36">
        <v>1055829</v>
      </c>
      <c r="C6" s="36">
        <v>991529.01</v>
      </c>
      <c r="D6" s="176">
        <f t="shared" si="0"/>
        <v>93.909999630622011</v>
      </c>
    </row>
    <row r="7" spans="1:12" ht="15.6" x14ac:dyDescent="0.3">
      <c r="A7" s="5" t="s">
        <v>47</v>
      </c>
      <c r="B7" s="36">
        <v>1945764.73</v>
      </c>
      <c r="C7" s="36">
        <v>1945764.73</v>
      </c>
      <c r="D7" s="176">
        <f t="shared" si="0"/>
        <v>100</v>
      </c>
    </row>
    <row r="8" spans="1:12" ht="15.6" x14ac:dyDescent="0.3">
      <c r="A8" s="5" t="s">
        <v>37</v>
      </c>
      <c r="B8" s="36">
        <v>485738.99</v>
      </c>
      <c r="C8" s="36">
        <v>485738.99</v>
      </c>
      <c r="D8" s="176">
        <f t="shared" si="0"/>
        <v>100</v>
      </c>
    </row>
    <row r="9" spans="1:12" ht="15.6" x14ac:dyDescent="0.3">
      <c r="A9" s="22" t="s">
        <v>39</v>
      </c>
      <c r="B9" s="34">
        <v>8868288</v>
      </c>
      <c r="C9" s="34">
        <v>4794000</v>
      </c>
      <c r="D9" s="176">
        <f t="shared" si="0"/>
        <v>54.057784320942218</v>
      </c>
    </row>
    <row r="10" spans="1:12" ht="18.600000000000001" customHeight="1" x14ac:dyDescent="0.3">
      <c r="A10" s="8" t="s">
        <v>32</v>
      </c>
      <c r="B10" s="78">
        <f>SUM(B4:B9)</f>
        <v>18343801.969999999</v>
      </c>
      <c r="C10" s="49">
        <f>SUM(C4:C9)</f>
        <v>14205213.98</v>
      </c>
      <c r="D10" s="175">
        <f t="shared" si="0"/>
        <v>77.438766528507188</v>
      </c>
    </row>
  </sheetData>
  <mergeCells count="1">
    <mergeCell ref="A1:D1"/>
  </mergeCells>
  <pageMargins left="0.39370078740157483" right="0.39370078740157483" top="0.6" bottom="0.74803149606299213" header="0.31496062992125984" footer="0.31496062992125984"/>
  <pageSetup paperSize="9" fitToHeight="0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>
    <tabColor rgb="FF0000FF"/>
  </sheetPr>
  <dimension ref="A1:M38"/>
  <sheetViews>
    <sheetView view="pageBreakPreview" topLeftCell="A7" zoomScaleNormal="100" zoomScaleSheetLayoutView="100" workbookViewId="0">
      <selection activeCell="A38" sqref="A38:XFD43"/>
    </sheetView>
  </sheetViews>
  <sheetFormatPr defaultColWidth="9.109375" defaultRowHeight="15" x14ac:dyDescent="0.3"/>
  <cols>
    <col min="1" max="1" width="40.77734375" style="2" customWidth="1"/>
    <col min="2" max="2" width="17" style="2" customWidth="1"/>
    <col min="3" max="3" width="17.109375" style="184" customWidth="1"/>
    <col min="4" max="4" width="16.77734375" style="2" customWidth="1"/>
    <col min="5" max="5" width="13.77734375" style="2" customWidth="1"/>
    <col min="6" max="6" width="9.88671875" style="2" customWidth="1"/>
    <col min="7" max="8" width="8.88671875" style="2" customWidth="1"/>
    <col min="9" max="9" width="19.33203125" style="2" customWidth="1"/>
    <col min="10" max="10" width="8.88671875" style="2" customWidth="1"/>
    <col min="11" max="13" width="16.44140625" style="2" customWidth="1"/>
    <col min="14" max="14" width="26.33203125" style="2" customWidth="1"/>
    <col min="15" max="16384" width="9.109375" style="2"/>
  </cols>
  <sheetData>
    <row r="1" spans="1:13" ht="126.6" customHeight="1" x14ac:dyDescent="0.3">
      <c r="A1" s="209" t="s">
        <v>181</v>
      </c>
      <c r="B1" s="208"/>
      <c r="C1" s="208"/>
      <c r="D1" s="208"/>
      <c r="E1" s="208"/>
      <c r="F1" s="43"/>
      <c r="G1" s="43"/>
      <c r="H1" s="43"/>
      <c r="I1" s="43"/>
      <c r="J1" s="43"/>
      <c r="K1" s="50"/>
      <c r="L1" s="50"/>
      <c r="M1" s="50"/>
    </row>
    <row r="2" spans="1:13" ht="15.6" x14ac:dyDescent="0.3">
      <c r="A2" s="1"/>
      <c r="B2" s="1"/>
      <c r="C2" s="183"/>
      <c r="D2" s="3"/>
      <c r="E2" s="3" t="s">
        <v>0</v>
      </c>
      <c r="F2" s="44"/>
      <c r="G2" s="44"/>
      <c r="H2" s="44"/>
      <c r="I2" s="44"/>
      <c r="J2" s="45"/>
      <c r="K2" s="46"/>
      <c r="L2" s="46"/>
      <c r="M2" s="46"/>
    </row>
    <row r="3" spans="1:13" ht="98.4" customHeight="1" x14ac:dyDescent="0.3">
      <c r="A3" s="146" t="s">
        <v>2</v>
      </c>
      <c r="B3" s="102" t="s">
        <v>106</v>
      </c>
      <c r="C3" s="102" t="s">
        <v>107</v>
      </c>
      <c r="D3" s="117" t="s">
        <v>102</v>
      </c>
      <c r="E3" s="179" t="s">
        <v>115</v>
      </c>
      <c r="F3" s="68"/>
      <c r="G3" s="68"/>
      <c r="H3" s="68"/>
      <c r="I3" s="68"/>
      <c r="J3" s="68"/>
      <c r="K3" s="69"/>
      <c r="L3" s="69"/>
      <c r="M3" s="69"/>
    </row>
    <row r="4" spans="1:13" ht="15.6" x14ac:dyDescent="0.3">
      <c r="A4" s="5" t="s">
        <v>3</v>
      </c>
      <c r="B4" s="67">
        <v>31518155</v>
      </c>
      <c r="C4" s="67">
        <v>31518155</v>
      </c>
      <c r="D4" s="67">
        <v>22295867.73</v>
      </c>
      <c r="E4" s="103">
        <f>D4/C4*100</f>
        <v>70.73976167069425</v>
      </c>
      <c r="K4" s="4"/>
      <c r="L4" s="4"/>
      <c r="M4" s="4"/>
    </row>
    <row r="5" spans="1:13" ht="15.6" x14ac:dyDescent="0.3">
      <c r="A5" s="5" t="s">
        <v>4</v>
      </c>
      <c r="B5" s="67">
        <v>510972.39999999997</v>
      </c>
      <c r="C5" s="67">
        <v>510972.39999999997</v>
      </c>
      <c r="D5" s="67">
        <v>508224.9</v>
      </c>
      <c r="E5" s="103">
        <f t="shared" ref="E5:E35" si="0">D5/C5*100</f>
        <v>99.462299724994935</v>
      </c>
    </row>
    <row r="6" spans="1:13" ht="15.6" x14ac:dyDescent="0.3">
      <c r="A6" s="5" t="s">
        <v>28</v>
      </c>
      <c r="B6" s="67">
        <v>242711.88999999998</v>
      </c>
      <c r="C6" s="67">
        <v>370454.99</v>
      </c>
      <c r="D6" s="67">
        <v>370454.99</v>
      </c>
      <c r="E6" s="103">
        <f t="shared" si="0"/>
        <v>100</v>
      </c>
    </row>
    <row r="7" spans="1:13" ht="15.6" x14ac:dyDescent="0.3">
      <c r="A7" s="5" t="s">
        <v>45</v>
      </c>
      <c r="B7" s="67">
        <v>510972.39999999997</v>
      </c>
      <c r="C7" s="67">
        <v>510972.39999999997</v>
      </c>
      <c r="D7" s="67">
        <v>0</v>
      </c>
      <c r="E7" s="103">
        <f t="shared" si="0"/>
        <v>0</v>
      </c>
    </row>
    <row r="8" spans="1:13" ht="15.6" x14ac:dyDescent="0.3">
      <c r="A8" s="5" t="s">
        <v>41</v>
      </c>
      <c r="B8" s="67">
        <v>255486.19999999998</v>
      </c>
      <c r="C8" s="67">
        <v>255486.19999999998</v>
      </c>
      <c r="D8" s="67">
        <v>249958.03</v>
      </c>
      <c r="E8" s="103">
        <f t="shared" si="0"/>
        <v>97.836215811264964</v>
      </c>
    </row>
    <row r="9" spans="1:13" ht="15.6" x14ac:dyDescent="0.3">
      <c r="A9" s="5" t="s">
        <v>68</v>
      </c>
      <c r="B9" s="67">
        <v>127743.09999999999</v>
      </c>
      <c r="C9" s="67">
        <v>127743.09999999999</v>
      </c>
      <c r="D9" s="67">
        <v>0</v>
      </c>
      <c r="E9" s="103">
        <f t="shared" si="0"/>
        <v>0</v>
      </c>
    </row>
    <row r="10" spans="1:13" ht="15.6" x14ac:dyDescent="0.3">
      <c r="A10" s="5" t="s">
        <v>47</v>
      </c>
      <c r="B10" s="67">
        <v>1107188.77</v>
      </c>
      <c r="C10" s="67">
        <v>1107188.77</v>
      </c>
      <c r="D10" s="67">
        <v>1107188.77</v>
      </c>
      <c r="E10" s="103">
        <f t="shared" si="0"/>
        <v>100</v>
      </c>
    </row>
    <row r="11" spans="1:13" ht="15.6" x14ac:dyDescent="0.3">
      <c r="A11" s="5" t="s">
        <v>69</v>
      </c>
      <c r="B11" s="67">
        <v>242711.89</v>
      </c>
      <c r="C11" s="67">
        <v>242711.89</v>
      </c>
      <c r="D11" s="67">
        <v>242553.88</v>
      </c>
      <c r="E11" s="103">
        <f t="shared" si="0"/>
        <v>99.934898121389921</v>
      </c>
    </row>
    <row r="12" spans="1:13" ht="15.6" x14ac:dyDescent="0.3">
      <c r="A12" s="5" t="s">
        <v>49</v>
      </c>
      <c r="B12" s="67">
        <v>127743.09999999999</v>
      </c>
      <c r="C12" s="67">
        <v>127743.09999999999</v>
      </c>
      <c r="D12" s="67">
        <v>127639.3</v>
      </c>
      <c r="E12" s="103">
        <f t="shared" si="0"/>
        <v>99.918743164992875</v>
      </c>
    </row>
    <row r="13" spans="1:13" ht="15.6" x14ac:dyDescent="0.3">
      <c r="A13" s="5" t="s">
        <v>70</v>
      </c>
      <c r="B13" s="67">
        <v>6030949.4500000002</v>
      </c>
      <c r="C13" s="67">
        <v>6030949.4500000002</v>
      </c>
      <c r="D13" s="67">
        <v>1347729.01</v>
      </c>
      <c r="E13" s="103">
        <f t="shared" si="0"/>
        <v>22.346879561393106</v>
      </c>
    </row>
    <row r="14" spans="1:13" ht="15.6" x14ac:dyDescent="0.3">
      <c r="A14" s="5" t="s">
        <v>71</v>
      </c>
      <c r="B14" s="67">
        <v>383229.3</v>
      </c>
      <c r="C14" s="67">
        <v>383229.3</v>
      </c>
      <c r="D14" s="67">
        <v>373974.5</v>
      </c>
      <c r="E14" s="103">
        <f t="shared" si="0"/>
        <v>97.585048951110991</v>
      </c>
    </row>
    <row r="15" spans="1:13" ht="15.6" x14ac:dyDescent="0.3">
      <c r="A15" s="5" t="s">
        <v>29</v>
      </c>
      <c r="B15" s="67">
        <v>980182.79999999993</v>
      </c>
      <c r="C15" s="67">
        <v>980182.79999999993</v>
      </c>
      <c r="D15" s="67">
        <v>86166.19</v>
      </c>
      <c r="E15" s="103">
        <f t="shared" si="0"/>
        <v>8.7908286087044178</v>
      </c>
    </row>
    <row r="16" spans="1:13" ht="15.6" x14ac:dyDescent="0.3">
      <c r="A16" s="5" t="s">
        <v>5</v>
      </c>
      <c r="B16" s="67">
        <v>638715.5</v>
      </c>
      <c r="C16" s="67">
        <v>638715.5</v>
      </c>
      <c r="D16" s="67">
        <v>295987.01</v>
      </c>
      <c r="E16" s="103">
        <f t="shared" si="0"/>
        <v>46.340978103709709</v>
      </c>
    </row>
    <row r="17" spans="1:5" ht="15.6" x14ac:dyDescent="0.3">
      <c r="A17" s="5" t="s">
        <v>40</v>
      </c>
      <c r="B17" s="67">
        <v>191614.65</v>
      </c>
      <c r="C17" s="67">
        <v>191614.65</v>
      </c>
      <c r="D17" s="67">
        <v>46468.23</v>
      </c>
      <c r="E17" s="103">
        <f t="shared" si="0"/>
        <v>24.25087538974708</v>
      </c>
    </row>
    <row r="18" spans="1:5" ht="15.6" x14ac:dyDescent="0.3">
      <c r="A18" s="5" t="s">
        <v>72</v>
      </c>
      <c r="B18" s="67">
        <v>733297.44</v>
      </c>
      <c r="C18" s="67">
        <v>733297.44</v>
      </c>
      <c r="D18" s="67">
        <v>636888.6</v>
      </c>
      <c r="E18" s="103">
        <f t="shared" si="0"/>
        <v>86.852696499254108</v>
      </c>
    </row>
    <row r="19" spans="1:5" ht="15.6" x14ac:dyDescent="0.3">
      <c r="A19" s="5" t="s">
        <v>33</v>
      </c>
      <c r="B19" s="67">
        <v>63871.549999999996</v>
      </c>
      <c r="C19" s="67">
        <v>63871.549999999996</v>
      </c>
      <c r="D19" s="67">
        <v>63871.549999999996</v>
      </c>
      <c r="E19" s="103">
        <f t="shared" si="0"/>
        <v>100</v>
      </c>
    </row>
    <row r="20" spans="1:5" ht="15.6" x14ac:dyDescent="0.3">
      <c r="A20" s="5" t="s">
        <v>34</v>
      </c>
      <c r="B20" s="67">
        <v>89420.17</v>
      </c>
      <c r="C20" s="67">
        <v>89420.17</v>
      </c>
      <c r="D20" s="67">
        <v>89420.17</v>
      </c>
      <c r="E20" s="103">
        <f t="shared" si="0"/>
        <v>100</v>
      </c>
    </row>
    <row r="21" spans="1:5" ht="15.6" x14ac:dyDescent="0.3">
      <c r="A21" s="5" t="s">
        <v>35</v>
      </c>
      <c r="B21" s="67">
        <v>212987.07</v>
      </c>
      <c r="C21" s="67">
        <v>212987.07</v>
      </c>
      <c r="D21" s="67">
        <v>212987.07</v>
      </c>
      <c r="E21" s="103">
        <f t="shared" si="0"/>
        <v>100</v>
      </c>
    </row>
    <row r="22" spans="1:5" ht="15.6" x14ac:dyDescent="0.3">
      <c r="A22" s="5" t="s">
        <v>73</v>
      </c>
      <c r="B22" s="67">
        <v>76645.86</v>
      </c>
      <c r="C22" s="67">
        <v>76645.86</v>
      </c>
      <c r="D22" s="67">
        <v>75884.36</v>
      </c>
      <c r="E22" s="103">
        <f t="shared" si="0"/>
        <v>99.006469494895086</v>
      </c>
    </row>
    <row r="23" spans="1:5" ht="15.6" x14ac:dyDescent="0.3">
      <c r="A23" s="5" t="s">
        <v>74</v>
      </c>
      <c r="B23" s="67">
        <v>63871.549999999996</v>
      </c>
      <c r="C23" s="67">
        <v>63871.549999999996</v>
      </c>
      <c r="D23" s="67">
        <v>0</v>
      </c>
      <c r="E23" s="103">
        <f t="shared" si="0"/>
        <v>0</v>
      </c>
    </row>
    <row r="24" spans="1:5" ht="15.6" x14ac:dyDescent="0.3">
      <c r="A24" s="5" t="s">
        <v>75</v>
      </c>
      <c r="B24" s="67">
        <v>327955.86</v>
      </c>
      <c r="C24" s="67">
        <v>327955.86</v>
      </c>
      <c r="D24" s="67">
        <v>111049.58</v>
      </c>
      <c r="E24" s="103">
        <f t="shared" si="0"/>
        <v>33.861136068738034</v>
      </c>
    </row>
    <row r="25" spans="1:5" ht="15.6" x14ac:dyDescent="0.3">
      <c r="A25" s="5" t="s">
        <v>36</v>
      </c>
      <c r="B25" s="67">
        <v>243813.39</v>
      </c>
      <c r="C25" s="67">
        <v>243813.39</v>
      </c>
      <c r="D25" s="67">
        <v>243813.39</v>
      </c>
      <c r="E25" s="103">
        <f t="shared" si="0"/>
        <v>100</v>
      </c>
    </row>
    <row r="26" spans="1:5" ht="15.6" x14ac:dyDescent="0.3">
      <c r="A26" s="5" t="s">
        <v>64</v>
      </c>
      <c r="B26" s="67">
        <v>617834.5</v>
      </c>
      <c r="C26" s="67">
        <v>617834.5</v>
      </c>
      <c r="D26" s="67">
        <v>613801.52</v>
      </c>
      <c r="E26" s="103">
        <f t="shared" si="0"/>
        <v>99.347239430624228</v>
      </c>
    </row>
    <row r="27" spans="1:5" ht="15.6" x14ac:dyDescent="0.3">
      <c r="A27" s="5" t="s">
        <v>37</v>
      </c>
      <c r="B27" s="67">
        <v>255486.19999999998</v>
      </c>
      <c r="C27" s="67">
        <v>255486.19999999998</v>
      </c>
      <c r="D27" s="67">
        <v>255486.19999999998</v>
      </c>
      <c r="E27" s="103">
        <f t="shared" si="0"/>
        <v>100</v>
      </c>
    </row>
    <row r="28" spans="1:5" ht="15.6" x14ac:dyDescent="0.3">
      <c r="A28" s="5" t="s">
        <v>76</v>
      </c>
      <c r="B28" s="67">
        <v>196036.56</v>
      </c>
      <c r="C28" s="67">
        <v>196036.56</v>
      </c>
      <c r="D28" s="67">
        <v>76966.720000000001</v>
      </c>
      <c r="E28" s="103">
        <f t="shared" si="0"/>
        <v>39.261411238801578</v>
      </c>
    </row>
    <row r="29" spans="1:5" ht="15.6" x14ac:dyDescent="0.3">
      <c r="A29" s="5" t="s">
        <v>23</v>
      </c>
      <c r="B29" s="67">
        <v>307323.3</v>
      </c>
      <c r="C29" s="67">
        <v>625366.89</v>
      </c>
      <c r="D29" s="67">
        <v>610808.72</v>
      </c>
      <c r="E29" s="103">
        <f t="shared" si="0"/>
        <v>97.67205935702799</v>
      </c>
    </row>
    <row r="30" spans="1:5" ht="15.6" x14ac:dyDescent="0.3">
      <c r="A30" s="5" t="s">
        <v>15</v>
      </c>
      <c r="B30" s="67">
        <v>281034.82</v>
      </c>
      <c r="C30" s="67">
        <v>281034.82</v>
      </c>
      <c r="D30" s="67">
        <v>280924.09999999998</v>
      </c>
      <c r="E30" s="103">
        <f t="shared" si="0"/>
        <v>99.960602746663199</v>
      </c>
    </row>
    <row r="31" spans="1:5" ht="15.6" x14ac:dyDescent="0.3">
      <c r="A31" s="5" t="s">
        <v>77</v>
      </c>
      <c r="B31" s="67">
        <v>255486.19999999998</v>
      </c>
      <c r="C31" s="67">
        <v>255486.19999999998</v>
      </c>
      <c r="D31" s="67">
        <v>188894.4</v>
      </c>
      <c r="E31" s="103">
        <f t="shared" si="0"/>
        <v>73.935265388110977</v>
      </c>
    </row>
    <row r="32" spans="1:5" ht="15.6" x14ac:dyDescent="0.3">
      <c r="A32" s="5" t="s">
        <v>78</v>
      </c>
      <c r="B32" s="67">
        <v>306583.44</v>
      </c>
      <c r="C32" s="67">
        <v>306583.44</v>
      </c>
      <c r="D32" s="67">
        <v>160611.87</v>
      </c>
      <c r="E32" s="103">
        <f t="shared" si="0"/>
        <v>52.387653423159449</v>
      </c>
    </row>
    <row r="33" spans="1:5" ht="15.6" x14ac:dyDescent="0.3">
      <c r="A33" s="5" t="s">
        <v>38</v>
      </c>
      <c r="B33" s="67">
        <v>255486.19999999998</v>
      </c>
      <c r="C33" s="67">
        <v>255486.19999999998</v>
      </c>
      <c r="D33" s="67">
        <v>254755.36</v>
      </c>
      <c r="E33" s="103">
        <f t="shared" si="0"/>
        <v>99.713941496644438</v>
      </c>
    </row>
    <row r="34" spans="1:5" ht="15.6" x14ac:dyDescent="0.3">
      <c r="A34" s="5" t="s">
        <v>39</v>
      </c>
      <c r="B34" s="67">
        <v>447100.85</v>
      </c>
      <c r="C34" s="67">
        <v>447100.85</v>
      </c>
      <c r="D34" s="67">
        <v>215610.58</v>
      </c>
      <c r="E34" s="103">
        <f t="shared" si="0"/>
        <v>48.224148981152688</v>
      </c>
    </row>
    <row r="35" spans="1:5" ht="19.5" customHeight="1" x14ac:dyDescent="0.3">
      <c r="A35" s="8" t="s">
        <v>32</v>
      </c>
      <c r="B35" s="9">
        <f t="shared" ref="B35:D35" si="1">SUM(B4:B34)</f>
        <v>47602611.409999996</v>
      </c>
      <c r="C35" s="191">
        <f t="shared" si="1"/>
        <v>48048398.100000001</v>
      </c>
      <c r="D35" s="191">
        <f t="shared" si="1"/>
        <v>31143986.73</v>
      </c>
      <c r="E35" s="131">
        <f t="shared" si="0"/>
        <v>64.817950153472438</v>
      </c>
    </row>
    <row r="38" spans="1:5" ht="55.2" customHeight="1" x14ac:dyDescent="0.3">
      <c r="A38" s="205" t="s">
        <v>182</v>
      </c>
      <c r="B38" s="205"/>
      <c r="C38" s="205"/>
      <c r="D38" s="205"/>
      <c r="E38" s="205"/>
    </row>
  </sheetData>
  <mergeCells count="2">
    <mergeCell ref="A38:E38"/>
    <mergeCell ref="A1:E1"/>
  </mergeCells>
  <pageMargins left="0.39370078740157483" right="0.39370078740157483" top="0.28000000000000003" bottom="0.17" header="0.17" footer="0.17"/>
  <pageSetup paperSize="9" scale="90" fitToHeight="0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>
    <tabColor rgb="FF0000FF"/>
  </sheetPr>
  <dimension ref="A1:L33"/>
  <sheetViews>
    <sheetView view="pageBreakPreview" topLeftCell="A4" zoomScaleNormal="100" zoomScaleSheetLayoutView="100" workbookViewId="0">
      <selection activeCell="A36" sqref="A36:XFD40"/>
    </sheetView>
  </sheetViews>
  <sheetFormatPr defaultColWidth="9.109375" defaultRowHeight="15" x14ac:dyDescent="0.3"/>
  <cols>
    <col min="1" max="1" width="46.33203125" style="2" customWidth="1"/>
    <col min="2" max="2" width="17.44140625" style="2" customWidth="1"/>
    <col min="3" max="3" width="17" style="2" customWidth="1"/>
    <col min="4" max="4" width="14.4414062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3.6640625" style="2" customWidth="1"/>
    <col min="14" max="16384" width="9.109375" style="2"/>
  </cols>
  <sheetData>
    <row r="1" spans="1:12" ht="100.2" customHeight="1" x14ac:dyDescent="0.3">
      <c r="A1" s="216" t="s">
        <v>183</v>
      </c>
      <c r="B1" s="216"/>
      <c r="C1" s="216"/>
      <c r="D1" s="216"/>
      <c r="E1" s="43"/>
      <c r="F1" s="43"/>
      <c r="G1" s="43"/>
      <c r="H1" s="43"/>
      <c r="I1" s="43"/>
      <c r="J1" s="43"/>
      <c r="K1" s="43"/>
      <c r="L1" s="43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8.7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5" t="s">
        <v>3</v>
      </c>
      <c r="B4" s="32">
        <v>42600</v>
      </c>
      <c r="C4" s="32">
        <v>39900</v>
      </c>
      <c r="D4" s="137">
        <f>C4/B4*100</f>
        <v>93.661971830985919</v>
      </c>
      <c r="J4" s="4"/>
      <c r="K4" s="4"/>
      <c r="L4" s="4"/>
    </row>
    <row r="5" spans="1:12" ht="15.6" x14ac:dyDescent="0.3">
      <c r="A5" s="5" t="s">
        <v>4</v>
      </c>
      <c r="B5" s="32">
        <v>3600</v>
      </c>
      <c r="C5" s="32">
        <v>3600</v>
      </c>
      <c r="D5" s="137">
        <f t="shared" ref="D5:D33" si="0">C5/B5*100</f>
        <v>100</v>
      </c>
    </row>
    <row r="6" spans="1:12" ht="15.6" x14ac:dyDescent="0.3">
      <c r="A6" s="5" t="s">
        <v>28</v>
      </c>
      <c r="B6" s="32">
        <v>129411</v>
      </c>
      <c r="C6" s="32">
        <v>129410.87</v>
      </c>
      <c r="D6" s="137">
        <f t="shared" si="0"/>
        <v>99.999899544860952</v>
      </c>
    </row>
    <row r="7" spans="1:12" ht="15.6" x14ac:dyDescent="0.3">
      <c r="A7" s="5" t="s">
        <v>68</v>
      </c>
      <c r="B7" s="32">
        <v>136800</v>
      </c>
      <c r="C7" s="32">
        <v>136800</v>
      </c>
      <c r="D7" s="137">
        <f t="shared" si="0"/>
        <v>100</v>
      </c>
    </row>
    <row r="8" spans="1:12" ht="15.6" x14ac:dyDescent="0.3">
      <c r="A8" s="5" t="s">
        <v>47</v>
      </c>
      <c r="B8" s="32">
        <v>240600</v>
      </c>
      <c r="C8" s="32">
        <v>237880</v>
      </c>
      <c r="D8" s="137">
        <f t="shared" si="0"/>
        <v>98.869492934330836</v>
      </c>
    </row>
    <row r="9" spans="1:12" ht="15.6" x14ac:dyDescent="0.3">
      <c r="A9" s="5" t="s">
        <v>69</v>
      </c>
      <c r="B9" s="32">
        <v>145800</v>
      </c>
      <c r="C9" s="32">
        <v>141300</v>
      </c>
      <c r="D9" s="137">
        <f t="shared" si="0"/>
        <v>96.913580246913583</v>
      </c>
    </row>
    <row r="10" spans="1:12" ht="15.6" x14ac:dyDescent="0.3">
      <c r="A10" s="5" t="s">
        <v>49</v>
      </c>
      <c r="B10" s="32">
        <v>81000</v>
      </c>
      <c r="C10" s="32">
        <v>81000</v>
      </c>
      <c r="D10" s="137">
        <f t="shared" si="0"/>
        <v>100</v>
      </c>
    </row>
    <row r="11" spans="1:12" ht="15.6" x14ac:dyDescent="0.3">
      <c r="A11" s="5" t="s">
        <v>70</v>
      </c>
      <c r="B11" s="32">
        <v>127200</v>
      </c>
      <c r="C11" s="32">
        <v>125700</v>
      </c>
      <c r="D11" s="137">
        <f t="shared" si="0"/>
        <v>98.820754716981128</v>
      </c>
    </row>
    <row r="12" spans="1:12" ht="15.6" x14ac:dyDescent="0.3">
      <c r="A12" s="5" t="s">
        <v>71</v>
      </c>
      <c r="B12" s="32">
        <v>183000</v>
      </c>
      <c r="C12" s="32">
        <v>181200</v>
      </c>
      <c r="D12" s="137">
        <f t="shared" si="0"/>
        <v>99.016393442622956</v>
      </c>
    </row>
    <row r="13" spans="1:12" ht="15.6" x14ac:dyDescent="0.3">
      <c r="A13" s="5" t="s">
        <v>29</v>
      </c>
      <c r="B13" s="33">
        <v>63900</v>
      </c>
      <c r="C13" s="33">
        <v>63300</v>
      </c>
      <c r="D13" s="137">
        <f t="shared" si="0"/>
        <v>99.061032863849761</v>
      </c>
    </row>
    <row r="14" spans="1:12" ht="15.6" x14ac:dyDescent="0.3">
      <c r="A14" s="5" t="s">
        <v>5</v>
      </c>
      <c r="B14" s="32">
        <v>76800</v>
      </c>
      <c r="C14" s="32">
        <v>76800</v>
      </c>
      <c r="D14" s="137">
        <f t="shared" si="0"/>
        <v>100</v>
      </c>
    </row>
    <row r="15" spans="1:12" ht="15.6" x14ac:dyDescent="0.3">
      <c r="A15" s="5" t="s">
        <v>40</v>
      </c>
      <c r="B15" s="32">
        <v>10800</v>
      </c>
      <c r="C15" s="32">
        <v>10800</v>
      </c>
      <c r="D15" s="137">
        <f t="shared" si="0"/>
        <v>100</v>
      </c>
    </row>
    <row r="16" spans="1:12" ht="15.6" x14ac:dyDescent="0.3">
      <c r="A16" s="5" t="s">
        <v>72</v>
      </c>
      <c r="B16" s="32">
        <v>70500</v>
      </c>
      <c r="C16" s="32">
        <v>69300</v>
      </c>
      <c r="D16" s="137">
        <f t="shared" si="0"/>
        <v>98.297872340425528</v>
      </c>
    </row>
    <row r="17" spans="1:4" ht="15.6" x14ac:dyDescent="0.3">
      <c r="A17" s="5" t="s">
        <v>33</v>
      </c>
      <c r="B17" s="32">
        <v>109800</v>
      </c>
      <c r="C17" s="32">
        <v>109800</v>
      </c>
      <c r="D17" s="137">
        <f t="shared" si="0"/>
        <v>100</v>
      </c>
    </row>
    <row r="18" spans="1:4" ht="15.6" x14ac:dyDescent="0.3">
      <c r="A18" s="5" t="s">
        <v>34</v>
      </c>
      <c r="B18" s="32">
        <v>253800</v>
      </c>
      <c r="C18" s="32">
        <v>253800</v>
      </c>
      <c r="D18" s="137">
        <f t="shared" si="0"/>
        <v>100</v>
      </c>
    </row>
    <row r="19" spans="1:4" ht="15.6" x14ac:dyDescent="0.3">
      <c r="A19" s="5" t="s">
        <v>35</v>
      </c>
      <c r="B19" s="32">
        <v>42300</v>
      </c>
      <c r="C19" s="32">
        <v>42300</v>
      </c>
      <c r="D19" s="137">
        <f t="shared" si="0"/>
        <v>100</v>
      </c>
    </row>
    <row r="20" spans="1:4" ht="15.6" x14ac:dyDescent="0.3">
      <c r="A20" s="5" t="s">
        <v>73</v>
      </c>
      <c r="B20" s="32">
        <v>110700</v>
      </c>
      <c r="C20" s="32">
        <v>110700</v>
      </c>
      <c r="D20" s="137">
        <f t="shared" si="0"/>
        <v>100</v>
      </c>
    </row>
    <row r="21" spans="1:4" ht="15.6" x14ac:dyDescent="0.3">
      <c r="A21" s="5" t="s">
        <v>74</v>
      </c>
      <c r="B21" s="32">
        <v>118800</v>
      </c>
      <c r="C21" s="32">
        <v>118800</v>
      </c>
      <c r="D21" s="137">
        <f t="shared" si="0"/>
        <v>100</v>
      </c>
    </row>
    <row r="22" spans="1:4" ht="15.6" x14ac:dyDescent="0.3">
      <c r="A22" s="5" t="s">
        <v>75</v>
      </c>
      <c r="B22" s="32">
        <v>70200</v>
      </c>
      <c r="C22" s="32">
        <v>68400</v>
      </c>
      <c r="D22" s="137">
        <f t="shared" si="0"/>
        <v>97.435897435897431</v>
      </c>
    </row>
    <row r="23" spans="1:4" ht="15.6" x14ac:dyDescent="0.3">
      <c r="A23" s="5" t="s">
        <v>36</v>
      </c>
      <c r="B23" s="32">
        <v>186900</v>
      </c>
      <c r="C23" s="32">
        <v>186000</v>
      </c>
      <c r="D23" s="137">
        <f t="shared" si="0"/>
        <v>99.518459069020864</v>
      </c>
    </row>
    <row r="24" spans="1:4" ht="15.6" x14ac:dyDescent="0.3">
      <c r="A24" s="5" t="s">
        <v>64</v>
      </c>
      <c r="B24" s="32">
        <v>163200</v>
      </c>
      <c r="C24" s="32">
        <v>158100</v>
      </c>
      <c r="D24" s="137">
        <f t="shared" si="0"/>
        <v>96.875</v>
      </c>
    </row>
    <row r="25" spans="1:4" ht="15.6" x14ac:dyDescent="0.3">
      <c r="A25" s="5" t="s">
        <v>37</v>
      </c>
      <c r="B25" s="32">
        <v>113400</v>
      </c>
      <c r="C25" s="32">
        <v>113400</v>
      </c>
      <c r="D25" s="137">
        <f t="shared" si="0"/>
        <v>100</v>
      </c>
    </row>
    <row r="26" spans="1:4" ht="15.6" x14ac:dyDescent="0.3">
      <c r="A26" s="5" t="s">
        <v>76</v>
      </c>
      <c r="B26" s="32">
        <v>59400</v>
      </c>
      <c r="C26" s="32">
        <v>55994.84</v>
      </c>
      <c r="D26" s="137">
        <f t="shared" si="0"/>
        <v>94.267407407407404</v>
      </c>
    </row>
    <row r="27" spans="1:4" ht="15.6" x14ac:dyDescent="0.3">
      <c r="A27" s="5" t="s">
        <v>23</v>
      </c>
      <c r="B27" s="32">
        <v>35100</v>
      </c>
      <c r="C27" s="32">
        <v>35100</v>
      </c>
      <c r="D27" s="137">
        <f t="shared" si="0"/>
        <v>100</v>
      </c>
    </row>
    <row r="28" spans="1:4" ht="15.6" x14ac:dyDescent="0.3">
      <c r="A28" s="5" t="s">
        <v>15</v>
      </c>
      <c r="B28" s="32">
        <v>84000</v>
      </c>
      <c r="C28" s="32">
        <v>83100</v>
      </c>
      <c r="D28" s="137">
        <f t="shared" si="0"/>
        <v>98.928571428571431</v>
      </c>
    </row>
    <row r="29" spans="1:4" ht="15.6" x14ac:dyDescent="0.3">
      <c r="A29" s="5" t="s">
        <v>77</v>
      </c>
      <c r="B29" s="32">
        <v>124255</v>
      </c>
      <c r="C29" s="32">
        <v>124232</v>
      </c>
      <c r="D29" s="137">
        <f t="shared" si="0"/>
        <v>99.981489678483754</v>
      </c>
    </row>
    <row r="30" spans="1:4" ht="15.6" x14ac:dyDescent="0.3">
      <c r="A30" s="5" t="s">
        <v>78</v>
      </c>
      <c r="B30" s="32">
        <v>18000</v>
      </c>
      <c r="C30" s="32">
        <v>18000</v>
      </c>
      <c r="D30" s="137">
        <f t="shared" si="0"/>
        <v>100</v>
      </c>
    </row>
    <row r="31" spans="1:4" ht="15.6" x14ac:dyDescent="0.3">
      <c r="A31" s="5" t="s">
        <v>38</v>
      </c>
      <c r="B31" s="32">
        <v>36508</v>
      </c>
      <c r="C31" s="32">
        <v>36508</v>
      </c>
      <c r="D31" s="137">
        <f t="shared" si="0"/>
        <v>100</v>
      </c>
    </row>
    <row r="32" spans="1:4" ht="15.6" x14ac:dyDescent="0.3">
      <c r="A32" s="5" t="s">
        <v>39</v>
      </c>
      <c r="B32" s="32">
        <v>79200</v>
      </c>
      <c r="C32" s="32">
        <v>79200</v>
      </c>
      <c r="D32" s="137">
        <f t="shared" si="0"/>
        <v>100</v>
      </c>
    </row>
    <row r="33" spans="1:4" ht="19.5" customHeight="1" x14ac:dyDescent="0.3">
      <c r="A33" s="8" t="s">
        <v>32</v>
      </c>
      <c r="B33" s="9">
        <f t="shared" ref="B33" si="1">SUM(B4:B32)</f>
        <v>2917574</v>
      </c>
      <c r="C33" s="9">
        <f>SUM(C4:C32)</f>
        <v>2890425.71</v>
      </c>
      <c r="D33" s="134">
        <f t="shared" si="0"/>
        <v>99.069490953785575</v>
      </c>
    </row>
  </sheetData>
  <mergeCells count="1">
    <mergeCell ref="A1:D1"/>
  </mergeCells>
  <pageMargins left="0.39370078740157483" right="0.39370078740157483" top="0.51" bottom="0.56000000000000005" header="0.18" footer="0.31496062992125984"/>
  <pageSetup paperSize="9" fitToHeight="0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view="pageBreakPreview" topLeftCell="A13" zoomScaleNormal="100" zoomScaleSheetLayoutView="100" workbookViewId="0">
      <selection activeCell="A39" sqref="A39:XFD43"/>
    </sheetView>
  </sheetViews>
  <sheetFormatPr defaultColWidth="9.109375" defaultRowHeight="15" x14ac:dyDescent="0.3"/>
  <cols>
    <col min="1" max="1" width="38.109375" style="2" customWidth="1"/>
    <col min="2" max="2" width="18.44140625" style="2" customWidth="1"/>
    <col min="3" max="3" width="18.5546875" style="184" customWidth="1"/>
    <col min="4" max="4" width="18.5546875" style="2" customWidth="1"/>
    <col min="5" max="5" width="13.5546875" style="2" customWidth="1"/>
    <col min="6" max="6" width="9.88671875" style="2" customWidth="1"/>
    <col min="7" max="8" width="8.88671875" style="2" customWidth="1"/>
    <col min="9" max="9" width="19.33203125" style="2" customWidth="1"/>
    <col min="10" max="10" width="8.88671875" style="2" customWidth="1"/>
    <col min="11" max="13" width="16.44140625" style="2" customWidth="1"/>
    <col min="14" max="14" width="23.5546875" style="2" customWidth="1"/>
    <col min="15" max="16384" width="9.109375" style="2"/>
  </cols>
  <sheetData>
    <row r="1" spans="1:13" ht="73.2" customHeight="1" x14ac:dyDescent="0.3">
      <c r="A1" s="209" t="s">
        <v>184</v>
      </c>
      <c r="B1" s="208"/>
      <c r="C1" s="208"/>
      <c r="D1" s="208"/>
      <c r="E1" s="208"/>
      <c r="F1" s="43"/>
      <c r="G1" s="43"/>
      <c r="H1" s="43"/>
      <c r="I1" s="43"/>
      <c r="J1" s="43"/>
      <c r="K1" s="43"/>
      <c r="L1" s="43"/>
      <c r="M1" s="43"/>
    </row>
    <row r="2" spans="1:13" ht="20.25" customHeight="1" x14ac:dyDescent="0.3">
      <c r="A2" s="1"/>
      <c r="B2" s="1"/>
      <c r="C2" s="183"/>
      <c r="D2" s="12"/>
      <c r="E2" s="12" t="s">
        <v>0</v>
      </c>
      <c r="F2" s="44"/>
      <c r="G2" s="44"/>
      <c r="H2" s="44"/>
      <c r="I2" s="44"/>
      <c r="J2" s="45"/>
      <c r="K2" s="46"/>
      <c r="L2" s="46"/>
      <c r="M2" s="46"/>
    </row>
    <row r="3" spans="1:13" ht="100.2" customHeight="1" x14ac:dyDescent="0.3">
      <c r="A3" s="146" t="s">
        <v>2</v>
      </c>
      <c r="B3" s="102" t="s">
        <v>106</v>
      </c>
      <c r="C3" s="102" t="s">
        <v>107</v>
      </c>
      <c r="D3" s="117" t="s">
        <v>102</v>
      </c>
      <c r="E3" s="179" t="s">
        <v>115</v>
      </c>
      <c r="K3" s="10"/>
      <c r="L3" s="10"/>
      <c r="M3" s="10"/>
    </row>
    <row r="4" spans="1:13" ht="15.6" x14ac:dyDescent="0.3">
      <c r="A4" s="27" t="s">
        <v>3</v>
      </c>
      <c r="B4" s="105">
        <v>3982789205</v>
      </c>
      <c r="C4" s="105">
        <v>4394582710</v>
      </c>
      <c r="D4" s="106">
        <v>4394582710</v>
      </c>
      <c r="E4" s="99">
        <f>D4/C4*100</f>
        <v>100</v>
      </c>
      <c r="F4" s="4"/>
      <c r="G4" s="4"/>
      <c r="H4" s="4"/>
      <c r="I4" s="4"/>
      <c r="K4" s="4"/>
      <c r="L4" s="4"/>
      <c r="M4" s="4"/>
    </row>
    <row r="5" spans="1:13" ht="15.6" x14ac:dyDescent="0.3">
      <c r="A5" s="27" t="s">
        <v>4</v>
      </c>
      <c r="B5" s="105">
        <v>563605876</v>
      </c>
      <c r="C5" s="105">
        <v>550905876</v>
      </c>
      <c r="D5" s="106">
        <v>550905876</v>
      </c>
      <c r="E5" s="99">
        <f t="shared" ref="E5:E36" si="0">D5/C5*100</f>
        <v>100</v>
      </c>
      <c r="F5" s="4"/>
      <c r="G5" s="4"/>
      <c r="H5" s="4"/>
      <c r="I5" s="4"/>
      <c r="K5" s="4"/>
    </row>
    <row r="6" spans="1:13" ht="15.6" x14ac:dyDescent="0.3">
      <c r="A6" s="27" t="s">
        <v>28</v>
      </c>
      <c r="B6" s="105">
        <v>447834618</v>
      </c>
      <c r="C6" s="105">
        <v>449683439</v>
      </c>
      <c r="D6" s="106">
        <v>449683439</v>
      </c>
      <c r="E6" s="99">
        <f t="shared" si="0"/>
        <v>100</v>
      </c>
      <c r="F6" s="4"/>
      <c r="G6" s="4"/>
      <c r="H6" s="4"/>
      <c r="I6" s="4"/>
      <c r="K6" s="4"/>
    </row>
    <row r="7" spans="1:13" ht="15.6" x14ac:dyDescent="0.3">
      <c r="A7" s="27" t="s">
        <v>45</v>
      </c>
      <c r="B7" s="105">
        <v>146383818</v>
      </c>
      <c r="C7" s="105">
        <v>151529826</v>
      </c>
      <c r="D7" s="106">
        <v>151529826</v>
      </c>
      <c r="E7" s="99">
        <f t="shared" si="0"/>
        <v>100</v>
      </c>
      <c r="F7" s="4"/>
      <c r="G7" s="4"/>
      <c r="H7" s="4"/>
      <c r="I7" s="4"/>
      <c r="K7" s="4"/>
    </row>
    <row r="8" spans="1:13" ht="15.6" x14ac:dyDescent="0.3">
      <c r="A8" s="27" t="s">
        <v>41</v>
      </c>
      <c r="B8" s="105">
        <v>124988557</v>
      </c>
      <c r="C8" s="105">
        <v>123988557</v>
      </c>
      <c r="D8" s="106">
        <v>123988557</v>
      </c>
      <c r="E8" s="99">
        <f t="shared" si="0"/>
        <v>100</v>
      </c>
      <c r="F8" s="4"/>
      <c r="G8" s="4"/>
      <c r="H8" s="4"/>
      <c r="I8" s="4"/>
      <c r="K8" s="4"/>
    </row>
    <row r="9" spans="1:13" ht="15.6" x14ac:dyDescent="0.3">
      <c r="A9" s="27" t="s">
        <v>68</v>
      </c>
      <c r="B9" s="105">
        <v>162093251</v>
      </c>
      <c r="C9" s="105">
        <v>173326207</v>
      </c>
      <c r="D9" s="106">
        <v>173326207</v>
      </c>
      <c r="E9" s="99">
        <f t="shared" si="0"/>
        <v>100</v>
      </c>
      <c r="F9" s="4"/>
      <c r="G9" s="4"/>
      <c r="H9" s="4"/>
      <c r="I9" s="4"/>
      <c r="K9" s="4"/>
    </row>
    <row r="10" spans="1:13" ht="15.6" x14ac:dyDescent="0.3">
      <c r="A10" s="27" t="s">
        <v>47</v>
      </c>
      <c r="B10" s="105">
        <v>851630365</v>
      </c>
      <c r="C10" s="105">
        <v>828157790</v>
      </c>
      <c r="D10" s="106">
        <v>828157790</v>
      </c>
      <c r="E10" s="99">
        <f t="shared" si="0"/>
        <v>100</v>
      </c>
      <c r="F10" s="4"/>
      <c r="G10" s="4"/>
      <c r="H10" s="4"/>
      <c r="I10" s="4"/>
      <c r="K10" s="4"/>
    </row>
    <row r="11" spans="1:13" ht="15.6" x14ac:dyDescent="0.3">
      <c r="A11" s="27" t="s">
        <v>69</v>
      </c>
      <c r="B11" s="105">
        <v>187450942</v>
      </c>
      <c r="C11" s="105">
        <v>191969437</v>
      </c>
      <c r="D11" s="106">
        <v>191969437</v>
      </c>
      <c r="E11" s="99">
        <f t="shared" si="0"/>
        <v>100</v>
      </c>
      <c r="F11" s="4"/>
      <c r="G11" s="4"/>
      <c r="H11" s="4"/>
      <c r="I11" s="4"/>
      <c r="K11" s="4"/>
    </row>
    <row r="12" spans="1:13" ht="15.6" x14ac:dyDescent="0.3">
      <c r="A12" s="27" t="s">
        <v>49</v>
      </c>
      <c r="B12" s="105">
        <v>112847753</v>
      </c>
      <c r="C12" s="105">
        <v>112847753</v>
      </c>
      <c r="D12" s="106">
        <v>112847753</v>
      </c>
      <c r="E12" s="99">
        <f t="shared" si="0"/>
        <v>100</v>
      </c>
      <c r="F12" s="4"/>
      <c r="G12" s="4"/>
      <c r="H12" s="4"/>
      <c r="I12" s="4"/>
      <c r="K12" s="4"/>
    </row>
    <row r="13" spans="1:13" ht="15.6" x14ac:dyDescent="0.3">
      <c r="A13" s="27" t="s">
        <v>70</v>
      </c>
      <c r="B13" s="105">
        <v>171460335</v>
      </c>
      <c r="C13" s="105">
        <v>171460335</v>
      </c>
      <c r="D13" s="106">
        <v>171460335</v>
      </c>
      <c r="E13" s="99">
        <f t="shared" si="0"/>
        <v>100</v>
      </c>
      <c r="F13" s="4"/>
      <c r="G13" s="4"/>
      <c r="H13" s="4"/>
      <c r="I13" s="4"/>
      <c r="K13" s="4"/>
    </row>
    <row r="14" spans="1:13" ht="15.6" x14ac:dyDescent="0.3">
      <c r="A14" s="27" t="s">
        <v>71</v>
      </c>
      <c r="B14" s="105">
        <v>496207571</v>
      </c>
      <c r="C14" s="105">
        <v>496207571</v>
      </c>
      <c r="D14" s="106">
        <v>496207571</v>
      </c>
      <c r="E14" s="99">
        <f t="shared" si="0"/>
        <v>100</v>
      </c>
      <c r="F14" s="4"/>
      <c r="G14" s="4"/>
      <c r="H14" s="4"/>
      <c r="I14" s="4"/>
      <c r="K14" s="4"/>
    </row>
    <row r="15" spans="1:13" ht="15.6" x14ac:dyDescent="0.3">
      <c r="A15" s="27" t="s">
        <v>29</v>
      </c>
      <c r="B15" s="105">
        <v>80792929</v>
      </c>
      <c r="C15" s="105">
        <v>80792929</v>
      </c>
      <c r="D15" s="106">
        <v>80792924.219999999</v>
      </c>
      <c r="E15" s="99">
        <f t="shared" si="0"/>
        <v>99.999994083640658</v>
      </c>
      <c r="F15" s="4"/>
      <c r="G15" s="4"/>
      <c r="H15" s="4"/>
      <c r="I15" s="4"/>
      <c r="K15" s="4"/>
    </row>
    <row r="16" spans="1:13" ht="15.6" x14ac:dyDescent="0.3">
      <c r="A16" s="27" t="s">
        <v>5</v>
      </c>
      <c r="B16" s="105">
        <v>288329552</v>
      </c>
      <c r="C16" s="105">
        <v>285629552</v>
      </c>
      <c r="D16" s="106">
        <v>285629552</v>
      </c>
      <c r="E16" s="99">
        <f t="shared" si="0"/>
        <v>100</v>
      </c>
      <c r="F16" s="4"/>
      <c r="G16" s="4"/>
      <c r="H16" s="4"/>
      <c r="I16" s="4"/>
      <c r="K16" s="4"/>
    </row>
    <row r="17" spans="1:11" ht="15.6" x14ac:dyDescent="0.3">
      <c r="A17" s="27" t="s">
        <v>40</v>
      </c>
      <c r="B17" s="105">
        <v>115324717</v>
      </c>
      <c r="C17" s="105">
        <v>119883728</v>
      </c>
      <c r="D17" s="106">
        <v>119883728</v>
      </c>
      <c r="E17" s="99">
        <f t="shared" si="0"/>
        <v>100</v>
      </c>
      <c r="F17" s="4"/>
      <c r="G17" s="4"/>
      <c r="H17" s="4"/>
      <c r="I17" s="4"/>
      <c r="K17" s="4"/>
    </row>
    <row r="18" spans="1:11" ht="15.6" x14ac:dyDescent="0.3">
      <c r="A18" s="27" t="s">
        <v>72</v>
      </c>
      <c r="B18" s="105">
        <v>266890000</v>
      </c>
      <c r="C18" s="105">
        <v>274628479</v>
      </c>
      <c r="D18" s="106">
        <v>274628479</v>
      </c>
      <c r="E18" s="99">
        <f t="shared" si="0"/>
        <v>100</v>
      </c>
      <c r="F18" s="4"/>
      <c r="G18" s="4"/>
      <c r="H18" s="4"/>
      <c r="I18" s="4"/>
      <c r="K18" s="4"/>
    </row>
    <row r="19" spans="1:11" ht="15.6" x14ac:dyDescent="0.3">
      <c r="A19" s="27" t="s">
        <v>33</v>
      </c>
      <c r="B19" s="105">
        <v>124656889</v>
      </c>
      <c r="C19" s="105">
        <v>124656889</v>
      </c>
      <c r="D19" s="106">
        <v>124656889</v>
      </c>
      <c r="E19" s="99">
        <f t="shared" si="0"/>
        <v>100</v>
      </c>
      <c r="F19" s="4"/>
      <c r="G19" s="4"/>
      <c r="H19" s="4"/>
      <c r="I19" s="4"/>
      <c r="K19" s="4"/>
    </row>
    <row r="20" spans="1:11" ht="15.6" x14ac:dyDescent="0.3">
      <c r="A20" s="27" t="s">
        <v>34</v>
      </c>
      <c r="B20" s="105">
        <v>265863627</v>
      </c>
      <c r="C20" s="105">
        <v>285272341</v>
      </c>
      <c r="D20" s="106">
        <v>285272341</v>
      </c>
      <c r="E20" s="99">
        <f t="shared" si="0"/>
        <v>100</v>
      </c>
      <c r="F20" s="4"/>
      <c r="G20" s="4"/>
      <c r="H20" s="4"/>
      <c r="I20" s="4"/>
      <c r="K20" s="4"/>
    </row>
    <row r="21" spans="1:11" ht="15.6" x14ac:dyDescent="0.3">
      <c r="A21" s="27" t="s">
        <v>35</v>
      </c>
      <c r="B21" s="105">
        <v>196786519</v>
      </c>
      <c r="C21" s="105">
        <v>212473843</v>
      </c>
      <c r="D21" s="106">
        <v>212473843</v>
      </c>
      <c r="E21" s="99">
        <f t="shared" si="0"/>
        <v>100</v>
      </c>
      <c r="F21" s="4"/>
      <c r="G21" s="4"/>
      <c r="H21" s="4"/>
      <c r="I21" s="4"/>
      <c r="K21" s="4"/>
    </row>
    <row r="22" spans="1:11" ht="15.6" x14ac:dyDescent="0.3">
      <c r="A22" s="27" t="s">
        <v>73</v>
      </c>
      <c r="B22" s="105">
        <v>143753754</v>
      </c>
      <c r="C22" s="105">
        <v>147253633</v>
      </c>
      <c r="D22" s="106">
        <v>147253633</v>
      </c>
      <c r="E22" s="99">
        <f t="shared" si="0"/>
        <v>100</v>
      </c>
      <c r="F22" s="4"/>
      <c r="G22" s="4"/>
      <c r="H22" s="4"/>
      <c r="I22" s="4"/>
      <c r="K22" s="4"/>
    </row>
    <row r="23" spans="1:11" ht="31.2" x14ac:dyDescent="0.3">
      <c r="A23" s="27" t="s">
        <v>74</v>
      </c>
      <c r="B23" s="105">
        <v>103995003</v>
      </c>
      <c r="C23" s="105">
        <v>143049542</v>
      </c>
      <c r="D23" s="106">
        <v>143049542</v>
      </c>
      <c r="E23" s="99">
        <f t="shared" si="0"/>
        <v>100</v>
      </c>
      <c r="F23" s="4"/>
      <c r="G23" s="4"/>
      <c r="H23" s="4"/>
      <c r="I23" s="4"/>
      <c r="K23" s="4"/>
    </row>
    <row r="24" spans="1:11" ht="15.6" x14ac:dyDescent="0.3">
      <c r="A24" s="27" t="s">
        <v>75</v>
      </c>
      <c r="B24" s="105">
        <v>132595517</v>
      </c>
      <c r="C24" s="105">
        <v>141858953</v>
      </c>
      <c r="D24" s="106">
        <v>141858953</v>
      </c>
      <c r="E24" s="99">
        <f t="shared" si="0"/>
        <v>100</v>
      </c>
      <c r="F24" s="4"/>
      <c r="G24" s="4"/>
      <c r="H24" s="4"/>
      <c r="I24" s="4"/>
      <c r="K24" s="4"/>
    </row>
    <row r="25" spans="1:11" ht="15.6" x14ac:dyDescent="0.3">
      <c r="A25" s="27" t="s">
        <v>36</v>
      </c>
      <c r="B25" s="105">
        <v>228262713</v>
      </c>
      <c r="C25" s="105">
        <v>240304366</v>
      </c>
      <c r="D25" s="106">
        <v>239803466</v>
      </c>
      <c r="E25" s="99">
        <f t="shared" si="0"/>
        <v>99.791556013593194</v>
      </c>
      <c r="F25" s="4"/>
      <c r="G25" s="4"/>
      <c r="H25" s="4"/>
      <c r="I25" s="4"/>
      <c r="K25" s="4"/>
    </row>
    <row r="26" spans="1:11" ht="15.6" x14ac:dyDescent="0.3">
      <c r="A26" s="27" t="s">
        <v>64</v>
      </c>
      <c r="B26" s="105">
        <v>272840089</v>
      </c>
      <c r="C26" s="105">
        <v>288934969</v>
      </c>
      <c r="D26" s="106">
        <v>288934969</v>
      </c>
      <c r="E26" s="99">
        <f t="shared" si="0"/>
        <v>100</v>
      </c>
      <c r="F26" s="4"/>
      <c r="G26" s="4"/>
      <c r="H26" s="4"/>
      <c r="I26" s="4"/>
      <c r="K26" s="4"/>
    </row>
    <row r="27" spans="1:11" ht="15.6" x14ac:dyDescent="0.3">
      <c r="A27" s="27" t="s">
        <v>37</v>
      </c>
      <c r="B27" s="105">
        <v>372354391</v>
      </c>
      <c r="C27" s="105">
        <v>352354391</v>
      </c>
      <c r="D27" s="106">
        <v>352354391</v>
      </c>
      <c r="E27" s="99">
        <f t="shared" si="0"/>
        <v>100</v>
      </c>
      <c r="F27" s="4"/>
      <c r="G27" s="4"/>
      <c r="H27" s="4"/>
      <c r="I27" s="4"/>
      <c r="K27" s="4"/>
    </row>
    <row r="28" spans="1:11" ht="15.6" x14ac:dyDescent="0.3">
      <c r="A28" s="27" t="s">
        <v>76</v>
      </c>
      <c r="B28" s="105">
        <v>75120296</v>
      </c>
      <c r="C28" s="105">
        <v>72620296</v>
      </c>
      <c r="D28" s="106">
        <v>72620296</v>
      </c>
      <c r="E28" s="99">
        <f t="shared" si="0"/>
        <v>100</v>
      </c>
      <c r="F28" s="4"/>
      <c r="G28" s="4"/>
      <c r="H28" s="4"/>
      <c r="I28" s="4"/>
      <c r="K28" s="4"/>
    </row>
    <row r="29" spans="1:11" ht="15.6" x14ac:dyDescent="0.3">
      <c r="A29" s="27" t="s">
        <v>23</v>
      </c>
      <c r="B29" s="105">
        <v>150813722</v>
      </c>
      <c r="C29" s="105">
        <v>155824466</v>
      </c>
      <c r="D29" s="106">
        <v>155824466</v>
      </c>
      <c r="E29" s="99">
        <f t="shared" si="0"/>
        <v>100</v>
      </c>
      <c r="F29" s="4"/>
      <c r="G29" s="4"/>
      <c r="H29" s="4"/>
      <c r="I29" s="4"/>
      <c r="K29" s="4"/>
    </row>
    <row r="30" spans="1:11" ht="15.6" x14ac:dyDescent="0.3">
      <c r="A30" s="27" t="s">
        <v>15</v>
      </c>
      <c r="B30" s="105">
        <v>315883602</v>
      </c>
      <c r="C30" s="105">
        <v>315883602</v>
      </c>
      <c r="D30" s="106">
        <v>315883602</v>
      </c>
      <c r="E30" s="99">
        <f t="shared" si="0"/>
        <v>100</v>
      </c>
      <c r="F30" s="4"/>
      <c r="G30" s="4"/>
      <c r="H30" s="4"/>
      <c r="I30" s="4"/>
      <c r="K30" s="4"/>
    </row>
    <row r="31" spans="1:11" ht="15.6" x14ac:dyDescent="0.3">
      <c r="A31" s="27" t="s">
        <v>77</v>
      </c>
      <c r="B31" s="105">
        <v>135049050</v>
      </c>
      <c r="C31" s="105">
        <v>144242145</v>
      </c>
      <c r="D31" s="106">
        <v>144242145</v>
      </c>
      <c r="E31" s="99">
        <f t="shared" si="0"/>
        <v>100</v>
      </c>
      <c r="F31" s="4"/>
      <c r="G31" s="4"/>
      <c r="H31" s="4"/>
      <c r="I31" s="4"/>
      <c r="K31" s="4"/>
    </row>
    <row r="32" spans="1:11" ht="15.6" x14ac:dyDescent="0.3">
      <c r="A32" s="27" t="s">
        <v>78</v>
      </c>
      <c r="B32" s="105">
        <v>198531169</v>
      </c>
      <c r="C32" s="105">
        <v>258815313</v>
      </c>
      <c r="D32" s="106">
        <v>258815313</v>
      </c>
      <c r="E32" s="99">
        <f t="shared" si="0"/>
        <v>100</v>
      </c>
      <c r="F32" s="4"/>
      <c r="G32" s="4"/>
      <c r="H32" s="4"/>
      <c r="I32" s="4"/>
      <c r="K32" s="4"/>
    </row>
    <row r="33" spans="1:11" ht="15.6" x14ac:dyDescent="0.3">
      <c r="A33" s="27" t="s">
        <v>38</v>
      </c>
      <c r="B33" s="105">
        <v>241354358</v>
      </c>
      <c r="C33" s="105">
        <v>250349265</v>
      </c>
      <c r="D33" s="106">
        <v>250349265</v>
      </c>
      <c r="E33" s="99">
        <f t="shared" si="0"/>
        <v>100</v>
      </c>
      <c r="F33" s="4"/>
      <c r="G33" s="4"/>
      <c r="H33" s="4"/>
      <c r="I33" s="4"/>
      <c r="K33" s="4"/>
    </row>
    <row r="34" spans="1:11" ht="15.6" x14ac:dyDescent="0.3">
      <c r="A34" s="27" t="s">
        <v>39</v>
      </c>
      <c r="B34" s="105">
        <v>335996101</v>
      </c>
      <c r="C34" s="105">
        <v>323496101</v>
      </c>
      <c r="D34" s="106">
        <v>323285721</v>
      </c>
      <c r="E34" s="99">
        <f t="shared" si="0"/>
        <v>99.934966758687466</v>
      </c>
      <c r="F34" s="4"/>
      <c r="G34" s="4"/>
      <c r="H34" s="4"/>
      <c r="I34" s="4"/>
      <c r="K34" s="4"/>
    </row>
    <row r="35" spans="1:11" ht="15.6" x14ac:dyDescent="0.3">
      <c r="A35" s="27" t="s">
        <v>6</v>
      </c>
      <c r="B35" s="105">
        <v>508415924</v>
      </c>
      <c r="C35" s="105">
        <v>0</v>
      </c>
      <c r="D35" s="106">
        <v>0</v>
      </c>
      <c r="E35" s="99"/>
      <c r="F35" s="4"/>
      <c r="G35" s="4"/>
      <c r="H35" s="4"/>
      <c r="I35" s="4"/>
      <c r="K35" s="4"/>
    </row>
    <row r="36" spans="1:11" ht="19.5" customHeight="1" x14ac:dyDescent="0.3">
      <c r="A36" s="8" t="s">
        <v>32</v>
      </c>
      <c r="B36" s="112">
        <f>SUM(B4:B35)</f>
        <v>11800902213</v>
      </c>
      <c r="C36" s="112">
        <f>SUM(C4:C35)</f>
        <v>11862984304</v>
      </c>
      <c r="D36" s="113">
        <f>SUM(D4:D35)</f>
        <v>11862273019.220001</v>
      </c>
      <c r="E36" s="156">
        <f t="shared" si="0"/>
        <v>99.994004166559009</v>
      </c>
      <c r="F36" s="4"/>
      <c r="G36" s="4"/>
      <c r="H36" s="4"/>
      <c r="I36" s="4"/>
      <c r="K36" s="4"/>
    </row>
    <row r="37" spans="1:11" x14ac:dyDescent="0.3">
      <c r="B37" s="40"/>
      <c r="C37" s="40"/>
    </row>
    <row r="39" spans="1:11" x14ac:dyDescent="0.3">
      <c r="A39" s="184"/>
      <c r="B39" s="184"/>
      <c r="D39" s="184"/>
      <c r="E39" s="184"/>
    </row>
    <row r="40" spans="1:11" ht="66.599999999999994" customHeight="1" x14ac:dyDescent="0.3">
      <c r="A40" s="205" t="s">
        <v>185</v>
      </c>
      <c r="B40" s="205"/>
      <c r="C40" s="205"/>
      <c r="D40" s="205"/>
      <c r="E40" s="205"/>
    </row>
  </sheetData>
  <mergeCells count="2">
    <mergeCell ref="A40:E40"/>
    <mergeCell ref="A1:E1"/>
  </mergeCells>
  <pageMargins left="0.33" right="0.34" top="0.44" bottom="0.56000000000000005" header="0.17" footer="0.17"/>
  <pageSetup paperSize="9" scale="90" fitToHeight="0" orientation="portrait" r:id="rId1"/>
  <headerFooter>
    <oddHeader>&amp;C&amp;P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4"/>
  <dimension ref="A1:M38"/>
  <sheetViews>
    <sheetView view="pageBreakPreview" topLeftCell="A10" zoomScaleNormal="100" zoomScaleSheetLayoutView="100" workbookViewId="0">
      <selection activeCell="C39" sqref="C39"/>
    </sheetView>
  </sheetViews>
  <sheetFormatPr defaultColWidth="9.109375" defaultRowHeight="15" x14ac:dyDescent="0.3"/>
  <cols>
    <col min="1" max="1" width="40.33203125" style="2" customWidth="1"/>
    <col min="2" max="2" width="17.109375" style="2" customWidth="1"/>
    <col min="3" max="3" width="17.44140625" style="184" customWidth="1"/>
    <col min="4" max="4" width="17.33203125" style="2" customWidth="1"/>
    <col min="5" max="5" width="13.6640625" style="2" customWidth="1"/>
    <col min="6" max="6" width="9.88671875" style="2" customWidth="1"/>
    <col min="7" max="8" width="8.88671875" style="2" customWidth="1"/>
    <col min="9" max="9" width="19.33203125" style="2" customWidth="1"/>
    <col min="10" max="10" width="8.88671875" style="2" customWidth="1"/>
    <col min="11" max="13" width="16.44140625" style="2" customWidth="1"/>
    <col min="14" max="14" width="22.5546875" style="2" customWidth="1"/>
    <col min="15" max="16384" width="9.109375" style="2"/>
  </cols>
  <sheetData>
    <row r="1" spans="1:13" ht="88.2" customHeight="1" x14ac:dyDescent="0.3">
      <c r="A1" s="209" t="s">
        <v>186</v>
      </c>
      <c r="B1" s="208"/>
      <c r="C1" s="208"/>
      <c r="D1" s="208"/>
      <c r="E1" s="208"/>
      <c r="F1" s="43"/>
      <c r="G1" s="43"/>
      <c r="H1" s="43"/>
      <c r="I1" s="43"/>
      <c r="J1" s="43"/>
      <c r="K1" s="43"/>
      <c r="L1" s="43"/>
      <c r="M1" s="43"/>
    </row>
    <row r="2" spans="1:13" ht="20.25" customHeight="1" x14ac:dyDescent="0.3">
      <c r="A2" s="1"/>
      <c r="B2" s="1"/>
      <c r="C2" s="183"/>
      <c r="D2" s="3"/>
      <c r="E2" s="3" t="s">
        <v>0</v>
      </c>
      <c r="F2" s="44"/>
      <c r="G2" s="44"/>
      <c r="H2" s="44"/>
      <c r="I2" s="44"/>
      <c r="J2" s="45"/>
      <c r="K2" s="46"/>
      <c r="L2" s="46"/>
      <c r="M2" s="46"/>
    </row>
    <row r="3" spans="1:13" ht="102" customHeight="1" x14ac:dyDescent="0.3">
      <c r="A3" s="146" t="s">
        <v>2</v>
      </c>
      <c r="B3" s="102" t="s">
        <v>106</v>
      </c>
      <c r="C3" s="102" t="s">
        <v>107</v>
      </c>
      <c r="D3" s="117" t="s">
        <v>102</v>
      </c>
      <c r="E3" s="179" t="s">
        <v>115</v>
      </c>
      <c r="K3" s="70"/>
      <c r="L3" s="70"/>
      <c r="M3" s="70"/>
    </row>
    <row r="4" spans="1:13" ht="15.6" x14ac:dyDescent="0.3">
      <c r="A4" s="5" t="s">
        <v>3</v>
      </c>
      <c r="B4" s="6">
        <v>88377294</v>
      </c>
      <c r="C4" s="187">
        <v>58087956</v>
      </c>
      <c r="D4" s="39">
        <v>55480490.869999997</v>
      </c>
      <c r="E4" s="196">
        <f>D4/C4*100</f>
        <v>95.511177687161165</v>
      </c>
      <c r="K4" s="4"/>
      <c r="L4" s="4"/>
      <c r="M4" s="4"/>
    </row>
    <row r="5" spans="1:13" ht="15.6" x14ac:dyDescent="0.3">
      <c r="A5" s="5" t="s">
        <v>4</v>
      </c>
      <c r="B5" s="6">
        <v>7787492</v>
      </c>
      <c r="C5" s="187">
        <v>5568054</v>
      </c>
      <c r="D5" s="39">
        <v>5376628.9400000004</v>
      </c>
      <c r="E5" s="196">
        <f t="shared" ref="E5:E35" si="0">D5/C5*100</f>
        <v>96.562083270025767</v>
      </c>
    </row>
    <row r="6" spans="1:13" ht="15.6" x14ac:dyDescent="0.3">
      <c r="A6" s="5" t="s">
        <v>28</v>
      </c>
      <c r="B6" s="6">
        <v>4319730</v>
      </c>
      <c r="C6" s="187">
        <v>3348225</v>
      </c>
      <c r="D6" s="39">
        <v>3233598</v>
      </c>
      <c r="E6" s="196">
        <f t="shared" si="0"/>
        <v>96.576484555249422</v>
      </c>
    </row>
    <row r="7" spans="1:13" ht="15.6" x14ac:dyDescent="0.3">
      <c r="A7" s="5" t="s">
        <v>45</v>
      </c>
      <c r="B7" s="6">
        <v>2735658</v>
      </c>
      <c r="C7" s="187">
        <v>1955994</v>
      </c>
      <c r="D7" s="39">
        <v>1467950.75</v>
      </c>
      <c r="E7" s="196">
        <f t="shared" si="0"/>
        <v>75.048837061872376</v>
      </c>
    </row>
    <row r="8" spans="1:13" ht="15.6" x14ac:dyDescent="0.3">
      <c r="A8" s="5" t="s">
        <v>41</v>
      </c>
      <c r="B8" s="6">
        <v>1503277</v>
      </c>
      <c r="C8" s="187">
        <v>1487648</v>
      </c>
      <c r="D8" s="39">
        <v>1470393</v>
      </c>
      <c r="E8" s="196">
        <f t="shared" si="0"/>
        <v>98.840115403643864</v>
      </c>
    </row>
    <row r="9" spans="1:13" ht="15.6" x14ac:dyDescent="0.3">
      <c r="A9" s="5" t="s">
        <v>68</v>
      </c>
      <c r="B9" s="6">
        <v>1204936</v>
      </c>
      <c r="C9" s="187">
        <v>831812</v>
      </c>
      <c r="D9" s="39">
        <v>831812</v>
      </c>
      <c r="E9" s="196">
        <f t="shared" si="0"/>
        <v>100</v>
      </c>
    </row>
    <row r="10" spans="1:13" ht="15.6" x14ac:dyDescent="0.3">
      <c r="A10" s="5" t="s">
        <v>47</v>
      </c>
      <c r="B10" s="6">
        <v>7807068</v>
      </c>
      <c r="C10" s="187">
        <v>6132046</v>
      </c>
      <c r="D10" s="39">
        <v>5911833</v>
      </c>
      <c r="E10" s="196">
        <f t="shared" si="0"/>
        <v>96.408816894067655</v>
      </c>
    </row>
    <row r="11" spans="1:13" ht="15.6" x14ac:dyDescent="0.3">
      <c r="A11" s="5" t="s">
        <v>69</v>
      </c>
      <c r="B11" s="6">
        <v>1870841</v>
      </c>
      <c r="C11" s="187">
        <v>1463646</v>
      </c>
      <c r="D11" s="39">
        <v>1407646</v>
      </c>
      <c r="E11" s="196">
        <f t="shared" si="0"/>
        <v>96.173938233698593</v>
      </c>
    </row>
    <row r="12" spans="1:13" ht="15.6" x14ac:dyDescent="0.3">
      <c r="A12" s="5" t="s">
        <v>49</v>
      </c>
      <c r="B12" s="7">
        <v>697234</v>
      </c>
      <c r="C12" s="189">
        <v>697234</v>
      </c>
      <c r="D12" s="71">
        <v>473393.66</v>
      </c>
      <c r="E12" s="196">
        <f t="shared" si="0"/>
        <v>67.89595171778771</v>
      </c>
    </row>
    <row r="13" spans="1:13" ht="15.6" x14ac:dyDescent="0.3">
      <c r="A13" s="5" t="s">
        <v>70</v>
      </c>
      <c r="B13" s="6">
        <v>1502263</v>
      </c>
      <c r="C13" s="187">
        <v>774114</v>
      </c>
      <c r="D13" s="39">
        <v>672673.38</v>
      </c>
      <c r="E13" s="196">
        <f t="shared" si="0"/>
        <v>86.895906804424143</v>
      </c>
    </row>
    <row r="14" spans="1:13" ht="15.6" x14ac:dyDescent="0.3">
      <c r="A14" s="5" t="s">
        <v>71</v>
      </c>
      <c r="B14" s="6">
        <v>8786991</v>
      </c>
      <c r="C14" s="187">
        <v>5036593</v>
      </c>
      <c r="D14" s="39">
        <v>4786761.01</v>
      </c>
      <c r="E14" s="196">
        <f t="shared" si="0"/>
        <v>95.039662922932223</v>
      </c>
    </row>
    <row r="15" spans="1:13" ht="15.6" x14ac:dyDescent="0.3">
      <c r="A15" s="5" t="s">
        <v>29</v>
      </c>
      <c r="B15" s="6">
        <v>428844</v>
      </c>
      <c r="C15" s="187">
        <v>306618</v>
      </c>
      <c r="D15" s="39">
        <v>189209.28</v>
      </c>
      <c r="E15" s="196">
        <f t="shared" si="0"/>
        <v>61.708471126939713</v>
      </c>
    </row>
    <row r="16" spans="1:13" ht="15.6" x14ac:dyDescent="0.3">
      <c r="A16" s="5" t="s">
        <v>5</v>
      </c>
      <c r="B16" s="6">
        <v>2994083</v>
      </c>
      <c r="C16" s="187">
        <v>2140764</v>
      </c>
      <c r="D16" s="39">
        <v>2140764</v>
      </c>
      <c r="E16" s="196">
        <f t="shared" si="0"/>
        <v>100</v>
      </c>
    </row>
    <row r="17" spans="1:5" ht="15.6" x14ac:dyDescent="0.3">
      <c r="A17" s="5" t="s">
        <v>40</v>
      </c>
      <c r="B17" s="6">
        <v>1265154</v>
      </c>
      <c r="C17" s="187">
        <v>869306</v>
      </c>
      <c r="D17" s="39">
        <v>842440.36</v>
      </c>
      <c r="E17" s="196">
        <f t="shared" si="0"/>
        <v>96.909530130932026</v>
      </c>
    </row>
    <row r="18" spans="1:5" ht="15.6" x14ac:dyDescent="0.3">
      <c r="A18" s="5" t="s">
        <v>72</v>
      </c>
      <c r="B18" s="6">
        <v>2479048</v>
      </c>
      <c r="C18" s="187">
        <v>1989420</v>
      </c>
      <c r="D18" s="39">
        <v>1876809.91</v>
      </c>
      <c r="E18" s="196">
        <f t="shared" si="0"/>
        <v>94.339551728644523</v>
      </c>
    </row>
    <row r="19" spans="1:5" ht="15.6" x14ac:dyDescent="0.3">
      <c r="A19" s="5" t="s">
        <v>33</v>
      </c>
      <c r="B19" s="6">
        <v>929430</v>
      </c>
      <c r="C19" s="187">
        <v>784919</v>
      </c>
      <c r="D19" s="39">
        <v>717674.02</v>
      </c>
      <c r="E19" s="196">
        <f t="shared" si="0"/>
        <v>91.432876513372719</v>
      </c>
    </row>
    <row r="20" spans="1:5" ht="15.6" x14ac:dyDescent="0.3">
      <c r="A20" s="5" t="s">
        <v>34</v>
      </c>
      <c r="B20" s="6">
        <v>2703805</v>
      </c>
      <c r="C20" s="187">
        <v>1533212</v>
      </c>
      <c r="D20" s="39">
        <v>762619</v>
      </c>
      <c r="E20" s="196">
        <f t="shared" si="0"/>
        <v>49.739957683608004</v>
      </c>
    </row>
    <row r="21" spans="1:5" ht="15.6" x14ac:dyDescent="0.3">
      <c r="A21" s="5" t="s">
        <v>35</v>
      </c>
      <c r="B21" s="6">
        <v>937037</v>
      </c>
      <c r="C21" s="187">
        <v>725981</v>
      </c>
      <c r="D21" s="39">
        <v>709759.61</v>
      </c>
      <c r="E21" s="196">
        <f t="shared" si="0"/>
        <v>97.765590284043242</v>
      </c>
    </row>
    <row r="22" spans="1:5" ht="15.6" x14ac:dyDescent="0.3">
      <c r="A22" s="5" t="s">
        <v>73</v>
      </c>
      <c r="B22" s="6">
        <v>765435</v>
      </c>
      <c r="C22" s="187">
        <v>765435</v>
      </c>
      <c r="D22" s="39">
        <v>761556</v>
      </c>
      <c r="E22" s="196">
        <f t="shared" si="0"/>
        <v>99.493229340179113</v>
      </c>
    </row>
    <row r="23" spans="1:5" ht="15.6" x14ac:dyDescent="0.3">
      <c r="A23" s="5" t="s">
        <v>74</v>
      </c>
      <c r="B23" s="6">
        <v>575071</v>
      </c>
      <c r="C23" s="187">
        <v>505850</v>
      </c>
      <c r="D23" s="39">
        <v>505850</v>
      </c>
      <c r="E23" s="196">
        <f t="shared" si="0"/>
        <v>100</v>
      </c>
    </row>
    <row r="24" spans="1:5" ht="15.6" x14ac:dyDescent="0.3">
      <c r="A24" s="5" t="s">
        <v>75</v>
      </c>
      <c r="B24" s="6">
        <v>812999</v>
      </c>
      <c r="C24" s="187">
        <v>791589</v>
      </c>
      <c r="D24" s="39">
        <v>635604.62</v>
      </c>
      <c r="E24" s="196">
        <f t="shared" si="0"/>
        <v>80.294776708620248</v>
      </c>
    </row>
    <row r="25" spans="1:5" ht="15.6" x14ac:dyDescent="0.3">
      <c r="A25" s="5" t="s">
        <v>36</v>
      </c>
      <c r="B25" s="6">
        <v>1649034</v>
      </c>
      <c r="C25" s="187">
        <v>1065748</v>
      </c>
      <c r="D25" s="39">
        <v>890352.84</v>
      </c>
      <c r="E25" s="196">
        <f t="shared" si="0"/>
        <v>83.542529753750415</v>
      </c>
    </row>
    <row r="26" spans="1:5" ht="15.6" x14ac:dyDescent="0.3">
      <c r="A26" s="5" t="s">
        <v>64</v>
      </c>
      <c r="B26" s="6">
        <v>2846834</v>
      </c>
      <c r="C26" s="187">
        <v>1622694</v>
      </c>
      <c r="D26" s="39">
        <v>1355666.6</v>
      </c>
      <c r="E26" s="196">
        <f t="shared" si="0"/>
        <v>83.544192558794208</v>
      </c>
    </row>
    <row r="27" spans="1:5" ht="15.6" x14ac:dyDescent="0.3">
      <c r="A27" s="5" t="s">
        <v>37</v>
      </c>
      <c r="B27" s="6">
        <v>4911110</v>
      </c>
      <c r="C27" s="187">
        <v>2444882</v>
      </c>
      <c r="D27" s="39">
        <v>2305534.81</v>
      </c>
      <c r="E27" s="196">
        <f t="shared" si="0"/>
        <v>94.300453355213051</v>
      </c>
    </row>
    <row r="28" spans="1:5" ht="15.6" x14ac:dyDescent="0.3">
      <c r="A28" s="5" t="s">
        <v>76</v>
      </c>
      <c r="B28" s="6">
        <v>428723</v>
      </c>
      <c r="C28" s="187">
        <v>341734</v>
      </c>
      <c r="D28" s="39">
        <v>202573.67</v>
      </c>
      <c r="E28" s="196">
        <f t="shared" si="0"/>
        <v>59.278172496737234</v>
      </c>
    </row>
    <row r="29" spans="1:5" ht="15.6" x14ac:dyDescent="0.3">
      <c r="A29" s="5" t="s">
        <v>23</v>
      </c>
      <c r="B29" s="6">
        <v>1167607</v>
      </c>
      <c r="C29" s="187">
        <v>1167607</v>
      </c>
      <c r="D29" s="39">
        <v>1160293.23</v>
      </c>
      <c r="E29" s="196">
        <f t="shared" si="0"/>
        <v>99.373610298670698</v>
      </c>
    </row>
    <row r="30" spans="1:5" ht="15.6" x14ac:dyDescent="0.3">
      <c r="A30" s="5" t="s">
        <v>15</v>
      </c>
      <c r="B30" s="6">
        <v>3261780</v>
      </c>
      <c r="C30" s="187">
        <v>2542167</v>
      </c>
      <c r="D30" s="39">
        <v>2370063</v>
      </c>
      <c r="E30" s="196">
        <f t="shared" si="0"/>
        <v>93.230027767648622</v>
      </c>
    </row>
    <row r="31" spans="1:5" ht="15.6" x14ac:dyDescent="0.3">
      <c r="A31" s="5" t="s">
        <v>77</v>
      </c>
      <c r="B31" s="6">
        <v>1476156</v>
      </c>
      <c r="C31" s="187">
        <v>979761</v>
      </c>
      <c r="D31" s="39">
        <v>944399.1</v>
      </c>
      <c r="E31" s="196">
        <f t="shared" si="0"/>
        <v>96.390762645175712</v>
      </c>
    </row>
    <row r="32" spans="1:5" ht="15.6" x14ac:dyDescent="0.3">
      <c r="A32" s="5" t="s">
        <v>78</v>
      </c>
      <c r="B32" s="6">
        <v>2060775</v>
      </c>
      <c r="C32" s="187">
        <v>1967170</v>
      </c>
      <c r="D32" s="39">
        <v>1967170</v>
      </c>
      <c r="E32" s="196">
        <f t="shared" si="0"/>
        <v>100</v>
      </c>
    </row>
    <row r="33" spans="1:5" ht="15.6" x14ac:dyDescent="0.3">
      <c r="A33" s="5" t="s">
        <v>38</v>
      </c>
      <c r="B33" s="6">
        <v>2743104</v>
      </c>
      <c r="C33" s="187">
        <v>1122164</v>
      </c>
      <c r="D33" s="39">
        <v>1099775.6499999999</v>
      </c>
      <c r="E33" s="196">
        <f t="shared" si="0"/>
        <v>98.004895006433983</v>
      </c>
    </row>
    <row r="34" spans="1:5" ht="15.6" x14ac:dyDescent="0.3">
      <c r="A34" s="5" t="s">
        <v>39</v>
      </c>
      <c r="B34" s="6">
        <v>3942577</v>
      </c>
      <c r="C34" s="187">
        <v>2818938</v>
      </c>
      <c r="D34" s="39">
        <v>2509298.4700000002</v>
      </c>
      <c r="E34" s="196">
        <f t="shared" si="0"/>
        <v>89.015738196441362</v>
      </c>
    </row>
    <row r="35" spans="1:5" ht="19.5" customHeight="1" x14ac:dyDescent="0.3">
      <c r="A35" s="8" t="s">
        <v>32</v>
      </c>
      <c r="B35" s="9">
        <f>SUM(B4:B34)</f>
        <v>164971390</v>
      </c>
      <c r="C35" s="191">
        <f>SUM(C4:C34)</f>
        <v>111869281</v>
      </c>
      <c r="D35" s="9">
        <f>SUM(D4:D34)</f>
        <v>105060594.78</v>
      </c>
      <c r="E35" s="197">
        <f t="shared" si="0"/>
        <v>93.913712362198879</v>
      </c>
    </row>
    <row r="38" spans="1:5" ht="88.8" customHeight="1" x14ac:dyDescent="0.3">
      <c r="A38" s="205" t="s">
        <v>187</v>
      </c>
      <c r="B38" s="205"/>
      <c r="C38" s="205"/>
      <c r="D38" s="205"/>
      <c r="E38" s="205"/>
    </row>
  </sheetData>
  <mergeCells count="2">
    <mergeCell ref="A38:E38"/>
    <mergeCell ref="A1:E1"/>
  </mergeCells>
  <pageMargins left="0.39370078740157483" right="0.39370078740157483" top="0.45" bottom="0.56000000000000005" header="0.17" footer="0.31496062992125984"/>
  <pageSetup paperSize="9" scale="90" fitToHeight="0" orientation="portrait" r:id="rId1"/>
  <headerFooter>
    <oddHeader>&amp;C&amp;P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5"/>
  <dimension ref="A1:L28"/>
  <sheetViews>
    <sheetView view="pageBreakPreview" zoomScaleNormal="100" zoomScaleSheetLayoutView="100" workbookViewId="0">
      <selection activeCell="A31" sqref="A31:XFD35"/>
    </sheetView>
  </sheetViews>
  <sheetFormatPr defaultColWidth="9.109375" defaultRowHeight="15" x14ac:dyDescent="0.3"/>
  <cols>
    <col min="1" max="1" width="46.44140625" style="2" customWidth="1"/>
    <col min="2" max="2" width="17.109375" style="2" customWidth="1"/>
    <col min="3" max="3" width="16.88671875" style="2" customWidth="1"/>
    <col min="4" max="4" width="14.664062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6.5546875" style="2" customWidth="1"/>
    <col min="14" max="16384" width="9.109375" style="2"/>
  </cols>
  <sheetData>
    <row r="1" spans="1:12" ht="73.8" customHeight="1" x14ac:dyDescent="0.3">
      <c r="A1" s="217" t="s">
        <v>188</v>
      </c>
      <c r="B1" s="217"/>
      <c r="C1" s="217"/>
      <c r="D1" s="217"/>
      <c r="E1" s="43"/>
      <c r="F1" s="43"/>
      <c r="G1" s="43"/>
      <c r="H1" s="43"/>
      <c r="I1" s="43"/>
      <c r="J1" s="50"/>
      <c r="K1" s="50"/>
      <c r="L1" s="50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8.7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69"/>
      <c r="K3" s="69"/>
      <c r="L3" s="69"/>
    </row>
    <row r="4" spans="1:12" ht="15.6" x14ac:dyDescent="0.3">
      <c r="A4" s="5" t="s">
        <v>68</v>
      </c>
      <c r="B4" s="6">
        <v>1001100</v>
      </c>
      <c r="C4" s="188">
        <v>1001100</v>
      </c>
      <c r="D4" s="196">
        <f>C4/B4*100</f>
        <v>100</v>
      </c>
    </row>
    <row r="5" spans="1:12" ht="15.6" x14ac:dyDescent="0.3">
      <c r="A5" s="5" t="s">
        <v>47</v>
      </c>
      <c r="B5" s="6">
        <v>3449600</v>
      </c>
      <c r="C5" s="188">
        <v>3449600</v>
      </c>
      <c r="D5" s="196">
        <f t="shared" ref="D5:D28" si="0">C5/B5*100</f>
        <v>100</v>
      </c>
    </row>
    <row r="6" spans="1:12" ht="15.6" x14ac:dyDescent="0.3">
      <c r="A6" s="5" t="s">
        <v>69</v>
      </c>
      <c r="B6" s="6">
        <v>1032900.0000000001</v>
      </c>
      <c r="C6" s="188">
        <v>1032900.0000000001</v>
      </c>
      <c r="D6" s="196">
        <f t="shared" si="0"/>
        <v>100</v>
      </c>
    </row>
    <row r="7" spans="1:12" ht="15.6" x14ac:dyDescent="0.3">
      <c r="A7" s="5" t="s">
        <v>49</v>
      </c>
      <c r="B7" s="7">
        <v>536000</v>
      </c>
      <c r="C7" s="193">
        <v>536000</v>
      </c>
      <c r="D7" s="196">
        <f t="shared" si="0"/>
        <v>100</v>
      </c>
    </row>
    <row r="8" spans="1:12" ht="15.6" x14ac:dyDescent="0.3">
      <c r="A8" s="5" t="s">
        <v>70</v>
      </c>
      <c r="B8" s="6">
        <v>868200</v>
      </c>
      <c r="C8" s="188">
        <v>868200</v>
      </c>
      <c r="D8" s="196">
        <f t="shared" si="0"/>
        <v>100</v>
      </c>
    </row>
    <row r="9" spans="1:12" ht="15.6" x14ac:dyDescent="0.3">
      <c r="A9" s="5" t="s">
        <v>71</v>
      </c>
      <c r="B9" s="6">
        <v>3006500</v>
      </c>
      <c r="C9" s="188">
        <v>3006500</v>
      </c>
      <c r="D9" s="196">
        <f t="shared" si="0"/>
        <v>100</v>
      </c>
    </row>
    <row r="10" spans="1:12" ht="15.6" x14ac:dyDescent="0.3">
      <c r="A10" s="5" t="s">
        <v>29</v>
      </c>
      <c r="B10" s="6">
        <v>350500</v>
      </c>
      <c r="C10" s="188">
        <v>350500</v>
      </c>
      <c r="D10" s="196">
        <f t="shared" si="0"/>
        <v>100</v>
      </c>
    </row>
    <row r="11" spans="1:12" ht="15.6" x14ac:dyDescent="0.3">
      <c r="A11" s="5" t="s">
        <v>40</v>
      </c>
      <c r="B11" s="6">
        <v>635900</v>
      </c>
      <c r="C11" s="188">
        <v>635900</v>
      </c>
      <c r="D11" s="196">
        <f t="shared" si="0"/>
        <v>100</v>
      </c>
    </row>
    <row r="12" spans="1:12" ht="15.6" x14ac:dyDescent="0.3">
      <c r="A12" s="5" t="s">
        <v>72</v>
      </c>
      <c r="B12" s="6">
        <v>1624100</v>
      </c>
      <c r="C12" s="188">
        <v>1624100</v>
      </c>
      <c r="D12" s="196">
        <f t="shared" si="0"/>
        <v>100</v>
      </c>
    </row>
    <row r="13" spans="1:12" ht="15.6" x14ac:dyDescent="0.3">
      <c r="A13" s="5" t="s">
        <v>33</v>
      </c>
      <c r="B13" s="6">
        <v>926300</v>
      </c>
      <c r="C13" s="188">
        <v>926300</v>
      </c>
      <c r="D13" s="196">
        <f t="shared" si="0"/>
        <v>100</v>
      </c>
    </row>
    <row r="14" spans="1:12" ht="15.6" x14ac:dyDescent="0.3">
      <c r="A14" s="5" t="s">
        <v>34</v>
      </c>
      <c r="B14" s="6">
        <v>1327900</v>
      </c>
      <c r="C14" s="188">
        <v>1327900</v>
      </c>
      <c r="D14" s="196">
        <f t="shared" si="0"/>
        <v>100</v>
      </c>
    </row>
    <row r="15" spans="1:12" ht="15.6" x14ac:dyDescent="0.3">
      <c r="A15" s="5" t="s">
        <v>35</v>
      </c>
      <c r="B15" s="6">
        <v>889700</v>
      </c>
      <c r="C15" s="188">
        <v>889700</v>
      </c>
      <c r="D15" s="196">
        <f t="shared" si="0"/>
        <v>100</v>
      </c>
    </row>
    <row r="16" spans="1:12" ht="15.6" x14ac:dyDescent="0.3">
      <c r="A16" s="5" t="s">
        <v>73</v>
      </c>
      <c r="B16" s="6">
        <v>845500</v>
      </c>
      <c r="C16" s="188">
        <v>845500</v>
      </c>
      <c r="D16" s="196">
        <f t="shared" si="0"/>
        <v>100</v>
      </c>
    </row>
    <row r="17" spans="1:4" ht="15.6" x14ac:dyDescent="0.3">
      <c r="A17" s="5" t="s">
        <v>74</v>
      </c>
      <c r="B17" s="6">
        <v>604400</v>
      </c>
      <c r="C17" s="188">
        <v>604400</v>
      </c>
      <c r="D17" s="196">
        <f t="shared" si="0"/>
        <v>100</v>
      </c>
    </row>
    <row r="18" spans="1:4" ht="15.6" x14ac:dyDescent="0.3">
      <c r="A18" s="5" t="s">
        <v>75</v>
      </c>
      <c r="B18" s="6">
        <v>854900</v>
      </c>
      <c r="C18" s="188">
        <v>854900</v>
      </c>
      <c r="D18" s="196">
        <f t="shared" si="0"/>
        <v>100</v>
      </c>
    </row>
    <row r="19" spans="1:4" ht="15.6" x14ac:dyDescent="0.3">
      <c r="A19" s="5" t="s">
        <v>36</v>
      </c>
      <c r="B19" s="6">
        <v>1397700</v>
      </c>
      <c r="C19" s="188">
        <v>1397700</v>
      </c>
      <c r="D19" s="196">
        <f t="shared" si="0"/>
        <v>100</v>
      </c>
    </row>
    <row r="20" spans="1:4" ht="15.6" x14ac:dyDescent="0.3">
      <c r="A20" s="5" t="s">
        <v>64</v>
      </c>
      <c r="B20" s="6">
        <v>1185800</v>
      </c>
      <c r="C20" s="188">
        <v>1185800</v>
      </c>
      <c r="D20" s="196">
        <f t="shared" si="0"/>
        <v>100</v>
      </c>
    </row>
    <row r="21" spans="1:4" ht="15.6" x14ac:dyDescent="0.3">
      <c r="A21" s="5" t="s">
        <v>37</v>
      </c>
      <c r="B21" s="6">
        <v>1950900</v>
      </c>
      <c r="C21" s="188">
        <v>1950900</v>
      </c>
      <c r="D21" s="196">
        <f t="shared" si="0"/>
        <v>100</v>
      </c>
    </row>
    <row r="22" spans="1:4" ht="15.6" x14ac:dyDescent="0.3">
      <c r="A22" s="5" t="s">
        <v>76</v>
      </c>
      <c r="B22" s="6">
        <v>331400</v>
      </c>
      <c r="C22" s="188">
        <v>331400</v>
      </c>
      <c r="D22" s="196">
        <f t="shared" si="0"/>
        <v>100</v>
      </c>
    </row>
    <row r="23" spans="1:4" ht="15.6" x14ac:dyDescent="0.3">
      <c r="A23" s="5" t="s">
        <v>23</v>
      </c>
      <c r="B23" s="6">
        <v>762200</v>
      </c>
      <c r="C23" s="188">
        <v>762200</v>
      </c>
      <c r="D23" s="196">
        <f t="shared" si="0"/>
        <v>100</v>
      </c>
    </row>
    <row r="24" spans="1:4" ht="15.6" x14ac:dyDescent="0.3">
      <c r="A24" s="5" t="s">
        <v>77</v>
      </c>
      <c r="B24" s="6">
        <v>795800</v>
      </c>
      <c r="C24" s="188">
        <v>795800</v>
      </c>
      <c r="D24" s="196">
        <f t="shared" si="0"/>
        <v>100</v>
      </c>
    </row>
    <row r="25" spans="1:4" ht="15.6" x14ac:dyDescent="0.3">
      <c r="A25" s="5" t="s">
        <v>78</v>
      </c>
      <c r="B25" s="6">
        <v>1141500</v>
      </c>
      <c r="C25" s="188">
        <v>1141500</v>
      </c>
      <c r="D25" s="196">
        <f t="shared" si="0"/>
        <v>100</v>
      </c>
    </row>
    <row r="26" spans="1:4" ht="15.6" x14ac:dyDescent="0.3">
      <c r="A26" s="5" t="s">
        <v>38</v>
      </c>
      <c r="B26" s="6">
        <v>1766600</v>
      </c>
      <c r="C26" s="188">
        <v>1766600</v>
      </c>
      <c r="D26" s="196">
        <f t="shared" si="0"/>
        <v>100</v>
      </c>
    </row>
    <row r="27" spans="1:4" ht="15.6" x14ac:dyDescent="0.3">
      <c r="A27" s="5" t="s">
        <v>39</v>
      </c>
      <c r="B27" s="6">
        <v>1770900</v>
      </c>
      <c r="C27" s="188">
        <v>1770900</v>
      </c>
      <c r="D27" s="196">
        <f t="shared" si="0"/>
        <v>100</v>
      </c>
    </row>
    <row r="28" spans="1:4" ht="19.5" customHeight="1" x14ac:dyDescent="0.3">
      <c r="A28" s="8" t="s">
        <v>32</v>
      </c>
      <c r="B28" s="9">
        <f>SUM(B4:B27)</f>
        <v>29056300</v>
      </c>
      <c r="C28" s="192">
        <f>SUM(C4:C27)</f>
        <v>29056300</v>
      </c>
      <c r="D28" s="197">
        <f t="shared" si="0"/>
        <v>100</v>
      </c>
    </row>
  </sheetData>
  <mergeCells count="1">
    <mergeCell ref="A1:D1"/>
  </mergeCells>
  <pageMargins left="0.39370078740157483" right="0.39370078740157483" top="0.74803149606299213" bottom="0.74803149606299213" header="0.31496062992125984" footer="0.31496062992125984"/>
  <pageSetup paperSize="9" fitToHeight="0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9">
    <tabColor rgb="FF0000CC"/>
  </sheetPr>
  <dimension ref="A1:M38"/>
  <sheetViews>
    <sheetView view="pageBreakPreview" topLeftCell="A7" zoomScaleNormal="100" zoomScaleSheetLayoutView="100" workbookViewId="0">
      <selection activeCell="A38" sqref="A38:XFD44"/>
    </sheetView>
  </sheetViews>
  <sheetFormatPr defaultColWidth="9.109375" defaultRowHeight="15" x14ac:dyDescent="0.3"/>
  <cols>
    <col min="1" max="1" width="39" style="2" customWidth="1"/>
    <col min="2" max="2" width="17.33203125" style="2" customWidth="1"/>
    <col min="3" max="3" width="17.88671875" style="184" customWidth="1"/>
    <col min="4" max="4" width="17.44140625" style="2" customWidth="1"/>
    <col min="5" max="5" width="13.6640625" style="2" customWidth="1"/>
    <col min="6" max="6" width="9.88671875" style="2" customWidth="1"/>
    <col min="7" max="8" width="8.88671875" style="2" customWidth="1"/>
    <col min="9" max="9" width="19.33203125" style="2" customWidth="1"/>
    <col min="10" max="10" width="8.88671875" style="2" customWidth="1"/>
    <col min="11" max="13" width="16.44140625" style="2" customWidth="1"/>
    <col min="14" max="14" width="23.88671875" style="2" customWidth="1"/>
    <col min="15" max="16384" width="9.109375" style="2"/>
  </cols>
  <sheetData>
    <row r="1" spans="1:13" ht="92.4" customHeight="1" x14ac:dyDescent="0.3">
      <c r="A1" s="208" t="s">
        <v>189</v>
      </c>
      <c r="B1" s="208"/>
      <c r="C1" s="208"/>
      <c r="D1" s="208"/>
      <c r="E1" s="208"/>
      <c r="F1" s="43"/>
      <c r="G1" s="43"/>
      <c r="H1" s="43"/>
      <c r="I1" s="43"/>
      <c r="J1" s="43"/>
      <c r="K1" s="43"/>
      <c r="L1" s="43"/>
      <c r="M1" s="43"/>
    </row>
    <row r="2" spans="1:13" ht="20.25" customHeight="1" x14ac:dyDescent="0.3">
      <c r="A2" s="1"/>
      <c r="B2" s="1"/>
      <c r="C2" s="183"/>
      <c r="D2" s="3"/>
      <c r="E2" s="3" t="s">
        <v>0</v>
      </c>
      <c r="F2" s="44"/>
      <c r="G2" s="44"/>
      <c r="H2" s="44"/>
      <c r="I2" s="44"/>
      <c r="J2" s="45"/>
      <c r="K2" s="46"/>
      <c r="L2" s="46"/>
      <c r="M2" s="46"/>
    </row>
    <row r="3" spans="1:13" ht="94.8" customHeight="1" x14ac:dyDescent="0.3">
      <c r="A3" s="194" t="s">
        <v>2</v>
      </c>
      <c r="B3" s="102" t="s">
        <v>106</v>
      </c>
      <c r="C3" s="102" t="s">
        <v>107</v>
      </c>
      <c r="D3" s="117" t="s">
        <v>102</v>
      </c>
      <c r="E3" s="179" t="s">
        <v>115</v>
      </c>
      <c r="K3" s="10"/>
      <c r="L3" s="10"/>
      <c r="M3" s="10"/>
    </row>
    <row r="4" spans="1:13" ht="15.6" x14ac:dyDescent="0.3">
      <c r="A4" s="5" t="s">
        <v>3</v>
      </c>
      <c r="B4" s="187">
        <v>115760466</v>
      </c>
      <c r="C4" s="188">
        <v>114322979</v>
      </c>
      <c r="D4" s="188">
        <v>104733311</v>
      </c>
      <c r="E4" s="196">
        <f>D4/C4*100</f>
        <v>91.611775616868769</v>
      </c>
      <c r="K4" s="4"/>
      <c r="L4" s="4"/>
      <c r="M4" s="4"/>
    </row>
    <row r="5" spans="1:13" ht="15.6" x14ac:dyDescent="0.3">
      <c r="A5" s="5" t="s">
        <v>4</v>
      </c>
      <c r="B5" s="187">
        <v>35966562.659999996</v>
      </c>
      <c r="C5" s="188">
        <v>35127009.659999996</v>
      </c>
      <c r="D5" s="188">
        <v>32734509.66</v>
      </c>
      <c r="E5" s="196">
        <f t="shared" ref="E5:E35" si="0">D5/C5*100</f>
        <v>93.18900178763468</v>
      </c>
    </row>
    <row r="6" spans="1:13" ht="15.6" x14ac:dyDescent="0.3">
      <c r="A6" s="5" t="s">
        <v>28</v>
      </c>
      <c r="B6" s="187">
        <v>31599634</v>
      </c>
      <c r="C6" s="188">
        <v>33997051.460000001</v>
      </c>
      <c r="D6" s="188">
        <v>31599634.460000001</v>
      </c>
      <c r="E6" s="196">
        <f t="shared" si="0"/>
        <v>92.948161981574387</v>
      </c>
    </row>
    <row r="7" spans="1:13" ht="15.6" x14ac:dyDescent="0.3">
      <c r="A7" s="5" t="s">
        <v>45</v>
      </c>
      <c r="B7" s="187">
        <v>24647964</v>
      </c>
      <c r="C7" s="188">
        <v>23393674</v>
      </c>
      <c r="D7" s="188">
        <v>18483416.91</v>
      </c>
      <c r="E7" s="196">
        <f t="shared" si="0"/>
        <v>79.010320952578894</v>
      </c>
    </row>
    <row r="8" spans="1:13" ht="15.6" x14ac:dyDescent="0.3">
      <c r="A8" s="5" t="s">
        <v>41</v>
      </c>
      <c r="B8" s="187">
        <v>9013488</v>
      </c>
      <c r="C8" s="188">
        <v>9013488</v>
      </c>
      <c r="D8" s="188">
        <v>9013488</v>
      </c>
      <c r="E8" s="196">
        <f t="shared" si="0"/>
        <v>100</v>
      </c>
    </row>
    <row r="9" spans="1:13" ht="15.6" x14ac:dyDescent="0.3">
      <c r="A9" s="5" t="s">
        <v>68</v>
      </c>
      <c r="B9" s="187">
        <v>2114244</v>
      </c>
      <c r="C9" s="188">
        <v>2114244</v>
      </c>
      <c r="D9" s="188">
        <v>2114244</v>
      </c>
      <c r="E9" s="196">
        <f t="shared" si="0"/>
        <v>100</v>
      </c>
    </row>
    <row r="10" spans="1:13" ht="15.6" x14ac:dyDescent="0.3">
      <c r="A10" s="5" t="s">
        <v>47</v>
      </c>
      <c r="B10" s="187">
        <v>2114244</v>
      </c>
      <c r="C10" s="188">
        <v>2114244</v>
      </c>
      <c r="D10" s="188">
        <v>2114244</v>
      </c>
      <c r="E10" s="196">
        <f t="shared" si="0"/>
        <v>100</v>
      </c>
    </row>
    <row r="11" spans="1:13" ht="15.6" x14ac:dyDescent="0.3">
      <c r="A11" s="5" t="s">
        <v>69</v>
      </c>
      <c r="B11" s="187">
        <v>4228000</v>
      </c>
      <c r="C11" s="187">
        <v>4228000</v>
      </c>
      <c r="D11" s="188">
        <v>4228000</v>
      </c>
      <c r="E11" s="196">
        <f t="shared" si="0"/>
        <v>100</v>
      </c>
    </row>
    <row r="12" spans="1:13" ht="15.6" x14ac:dyDescent="0.3">
      <c r="A12" s="5" t="s">
        <v>49</v>
      </c>
      <c r="B12" s="189">
        <v>30545988</v>
      </c>
      <c r="C12" s="189">
        <v>30385495</v>
      </c>
      <c r="D12" s="193">
        <v>20800744</v>
      </c>
      <c r="E12" s="196">
        <f t="shared" si="0"/>
        <v>68.456163047533039</v>
      </c>
    </row>
    <row r="13" spans="1:13" ht="15.6" x14ac:dyDescent="0.3">
      <c r="A13" s="5" t="s">
        <v>70</v>
      </c>
      <c r="B13" s="187">
        <v>17748720</v>
      </c>
      <c r="C13" s="187">
        <v>16809917</v>
      </c>
      <c r="D13" s="188">
        <v>12020000</v>
      </c>
      <c r="E13" s="196">
        <f t="shared" si="0"/>
        <v>71.505409574598133</v>
      </c>
    </row>
    <row r="14" spans="1:13" ht="15.6" x14ac:dyDescent="0.3">
      <c r="A14" s="5" t="s">
        <v>71</v>
      </c>
      <c r="B14" s="187">
        <v>22598686</v>
      </c>
      <c r="C14" s="187">
        <v>22306656.239999998</v>
      </c>
      <c r="D14" s="188">
        <v>22306656.239999998</v>
      </c>
      <c r="E14" s="196">
        <f t="shared" si="0"/>
        <v>100</v>
      </c>
    </row>
    <row r="15" spans="1:13" ht="15.6" x14ac:dyDescent="0.3">
      <c r="A15" s="5" t="s">
        <v>29</v>
      </c>
      <c r="B15" s="187">
        <v>11405988</v>
      </c>
      <c r="C15" s="187">
        <v>11956751</v>
      </c>
      <c r="D15" s="188">
        <v>7061166.6699999999</v>
      </c>
      <c r="E15" s="196">
        <f t="shared" si="0"/>
        <v>59.055897960909277</v>
      </c>
    </row>
    <row r="16" spans="1:13" ht="15.6" x14ac:dyDescent="0.3">
      <c r="A16" s="5" t="s">
        <v>5</v>
      </c>
      <c r="B16" s="187">
        <v>157096962</v>
      </c>
      <c r="C16" s="187">
        <v>157096962</v>
      </c>
      <c r="D16" s="188">
        <v>79436666.590000004</v>
      </c>
      <c r="E16" s="196">
        <f t="shared" si="0"/>
        <v>50.565374134988048</v>
      </c>
    </row>
    <row r="17" spans="1:5" ht="15.6" x14ac:dyDescent="0.3">
      <c r="A17" s="5" t="s">
        <v>40</v>
      </c>
      <c r="B17" s="187">
        <v>6620988</v>
      </c>
      <c r="C17" s="187">
        <v>11414519</v>
      </c>
      <c r="D17" s="188">
        <v>6619685</v>
      </c>
      <c r="E17" s="196">
        <f t="shared" si="0"/>
        <v>57.993551896492527</v>
      </c>
    </row>
    <row r="18" spans="1:5" ht="15.6" x14ac:dyDescent="0.3">
      <c r="A18" s="5" t="s">
        <v>72</v>
      </c>
      <c r="B18" s="187">
        <v>38446452</v>
      </c>
      <c r="C18" s="187">
        <v>36458084.32</v>
      </c>
      <c r="D18" s="188">
        <v>26373167.32</v>
      </c>
      <c r="E18" s="196">
        <f t="shared" si="0"/>
        <v>72.338324439971558</v>
      </c>
    </row>
    <row r="19" spans="1:5" ht="15.6" x14ac:dyDescent="0.3">
      <c r="A19" s="5" t="s">
        <v>33</v>
      </c>
      <c r="B19" s="187">
        <v>6420000</v>
      </c>
      <c r="C19" s="187">
        <v>6420000</v>
      </c>
      <c r="D19" s="188">
        <v>6420000</v>
      </c>
      <c r="E19" s="196">
        <f t="shared" si="0"/>
        <v>100</v>
      </c>
    </row>
    <row r="20" spans="1:5" ht="15.6" x14ac:dyDescent="0.3">
      <c r="A20" s="5" t="s">
        <v>34</v>
      </c>
      <c r="B20" s="187">
        <v>33383196</v>
      </c>
      <c r="C20" s="187">
        <v>35444834</v>
      </c>
      <c r="D20" s="188">
        <v>30650000</v>
      </c>
      <c r="E20" s="196">
        <f t="shared" si="0"/>
        <v>86.472403848752691</v>
      </c>
    </row>
    <row r="21" spans="1:5" ht="15.6" x14ac:dyDescent="0.3">
      <c r="A21" s="5" t="s">
        <v>35</v>
      </c>
      <c r="B21" s="187">
        <v>20593848</v>
      </c>
      <c r="C21" s="187">
        <v>20608599</v>
      </c>
      <c r="D21" s="188">
        <v>18211182</v>
      </c>
      <c r="E21" s="196">
        <f t="shared" si="0"/>
        <v>88.366909366328102</v>
      </c>
    </row>
    <row r="22" spans="1:5" ht="15.6" x14ac:dyDescent="0.3">
      <c r="A22" s="5" t="s">
        <v>73</v>
      </c>
      <c r="B22" s="187">
        <v>8236926.9400000004</v>
      </c>
      <c r="C22" s="187">
        <v>8236926.9400000004</v>
      </c>
      <c r="D22" s="188">
        <v>8236926.9400000004</v>
      </c>
      <c r="E22" s="196">
        <f t="shared" si="0"/>
        <v>100</v>
      </c>
    </row>
    <row r="23" spans="1:5" ht="15.6" x14ac:dyDescent="0.3">
      <c r="A23" s="5" t="s">
        <v>74</v>
      </c>
      <c r="B23" s="187">
        <v>4228488</v>
      </c>
      <c r="C23" s="187">
        <v>6195000.3300000001</v>
      </c>
      <c r="D23" s="188">
        <v>6147583.3300000001</v>
      </c>
      <c r="E23" s="196">
        <f t="shared" si="0"/>
        <v>99.234592454008791</v>
      </c>
    </row>
    <row r="24" spans="1:5" ht="15.6" x14ac:dyDescent="0.3">
      <c r="A24" s="5" t="s">
        <v>75</v>
      </c>
      <c r="B24" s="187">
        <v>11367811.33</v>
      </c>
      <c r="C24" s="187">
        <v>11325066.66</v>
      </c>
      <c r="D24" s="188">
        <v>11325066.66</v>
      </c>
      <c r="E24" s="196">
        <f t="shared" si="0"/>
        <v>100</v>
      </c>
    </row>
    <row r="25" spans="1:5" ht="15.6" x14ac:dyDescent="0.3">
      <c r="A25" s="5" t="s">
        <v>36</v>
      </c>
      <c r="B25" s="187">
        <v>112550460</v>
      </c>
      <c r="C25" s="187">
        <v>112550460</v>
      </c>
      <c r="D25" s="188">
        <v>48402878.329999998</v>
      </c>
      <c r="E25" s="196">
        <f t="shared" si="0"/>
        <v>43.00549134139478</v>
      </c>
    </row>
    <row r="26" spans="1:5" ht="15.6" x14ac:dyDescent="0.3">
      <c r="A26" s="5" t="s">
        <v>64</v>
      </c>
      <c r="B26" s="187">
        <v>59978952</v>
      </c>
      <c r="C26" s="187">
        <v>59197359.740000002</v>
      </c>
      <c r="D26" s="188">
        <v>42440025.740000002</v>
      </c>
      <c r="E26" s="196">
        <f t="shared" si="0"/>
        <v>71.692430078639177</v>
      </c>
    </row>
    <row r="27" spans="1:5" ht="15.6" x14ac:dyDescent="0.3">
      <c r="A27" s="5" t="s">
        <v>37</v>
      </c>
      <c r="B27" s="187">
        <v>153159468</v>
      </c>
      <c r="C27" s="187">
        <v>153159468</v>
      </c>
      <c r="D27" s="188">
        <v>98406249</v>
      </c>
      <c r="E27" s="196">
        <f t="shared" si="0"/>
        <v>64.250842788249955</v>
      </c>
    </row>
    <row r="28" spans="1:5" ht="15.6" x14ac:dyDescent="0.3">
      <c r="A28" s="5" t="s">
        <v>76</v>
      </c>
      <c r="B28" s="187">
        <v>23368488</v>
      </c>
      <c r="C28" s="187">
        <v>22709917</v>
      </c>
      <c r="D28" s="188">
        <v>20312500</v>
      </c>
      <c r="E28" s="196">
        <f t="shared" si="0"/>
        <v>89.443303557648406</v>
      </c>
    </row>
    <row r="29" spans="1:5" ht="15.6" x14ac:dyDescent="0.3">
      <c r="A29" s="5" t="s">
        <v>23</v>
      </c>
      <c r="B29" s="187">
        <v>27662018.699999999</v>
      </c>
      <c r="C29" s="187">
        <v>26123194.190000001</v>
      </c>
      <c r="D29" s="188">
        <v>23725777.370000001</v>
      </c>
      <c r="E29" s="196">
        <f t="shared" si="0"/>
        <v>90.822650543562801</v>
      </c>
    </row>
    <row r="30" spans="1:5" ht="15.6" x14ac:dyDescent="0.3">
      <c r="A30" s="5" t="s">
        <v>15</v>
      </c>
      <c r="B30" s="187">
        <v>71586419.329999998</v>
      </c>
      <c r="C30" s="187">
        <v>70605304.659999996</v>
      </c>
      <c r="D30" s="188">
        <v>70605304.659999996</v>
      </c>
      <c r="E30" s="196">
        <f t="shared" si="0"/>
        <v>100</v>
      </c>
    </row>
    <row r="31" spans="1:5" ht="15.6" x14ac:dyDescent="0.3">
      <c r="A31" s="5" t="s">
        <v>77</v>
      </c>
      <c r="B31" s="187">
        <v>2114244</v>
      </c>
      <c r="C31" s="187">
        <v>2114244</v>
      </c>
      <c r="D31" s="188">
        <v>2114244</v>
      </c>
      <c r="E31" s="196">
        <f t="shared" si="0"/>
        <v>100</v>
      </c>
    </row>
    <row r="32" spans="1:5" ht="15.6" x14ac:dyDescent="0.3">
      <c r="A32" s="5" t="s">
        <v>78</v>
      </c>
      <c r="B32" s="187">
        <v>38168196</v>
      </c>
      <c r="C32" s="187">
        <v>37795157.420000002</v>
      </c>
      <c r="D32" s="188">
        <v>28210406.420000002</v>
      </c>
      <c r="E32" s="196">
        <f t="shared" si="0"/>
        <v>74.640267022864535</v>
      </c>
    </row>
    <row r="33" spans="1:5" ht="15.6" x14ac:dyDescent="0.3">
      <c r="A33" s="5" t="s">
        <v>38</v>
      </c>
      <c r="B33" s="187">
        <v>3366000</v>
      </c>
      <c r="C33" s="187">
        <v>3366000</v>
      </c>
      <c r="D33" s="188">
        <v>3366000</v>
      </c>
      <c r="E33" s="196">
        <f t="shared" si="0"/>
        <v>100</v>
      </c>
    </row>
    <row r="34" spans="1:5" ht="15.6" x14ac:dyDescent="0.3">
      <c r="A34" s="5" t="s">
        <v>39</v>
      </c>
      <c r="B34" s="187">
        <v>54567613.619999997</v>
      </c>
      <c r="C34" s="187">
        <v>54069909.960000001</v>
      </c>
      <c r="D34" s="188">
        <v>44480241.960000001</v>
      </c>
      <c r="E34" s="196">
        <f t="shared" si="0"/>
        <v>82.264316683541225</v>
      </c>
    </row>
    <row r="35" spans="1:5" ht="19.5" customHeight="1" x14ac:dyDescent="0.3">
      <c r="A35" s="8" t="s">
        <v>32</v>
      </c>
      <c r="B35" s="191">
        <f>SUM(B4:B34)</f>
        <v>1140660516.5799999</v>
      </c>
      <c r="C35" s="191">
        <f>SUM(C4:C34)</f>
        <v>1140660516.5800002</v>
      </c>
      <c r="D35" s="192">
        <f>SUM(D4:D34)</f>
        <v>842693320.25999987</v>
      </c>
      <c r="E35" s="197">
        <f t="shared" si="0"/>
        <v>73.8776619345619</v>
      </c>
    </row>
    <row r="36" spans="1:5" x14ac:dyDescent="0.3">
      <c r="B36" s="16"/>
      <c r="C36" s="145"/>
      <c r="D36" s="16"/>
      <c r="E36" s="16"/>
    </row>
    <row r="38" spans="1:5" ht="53.4" customHeight="1" x14ac:dyDescent="0.3">
      <c r="A38" s="205" t="s">
        <v>190</v>
      </c>
      <c r="B38" s="205"/>
      <c r="C38" s="205"/>
      <c r="D38" s="205"/>
      <c r="E38" s="205"/>
    </row>
  </sheetData>
  <mergeCells count="2">
    <mergeCell ref="A38:E38"/>
    <mergeCell ref="A1:E1"/>
  </mergeCells>
  <pageMargins left="0.39370078740157483" right="0.39370078740157483" top="0.48" bottom="0.44" header="0.17" footer="0.31496062992125984"/>
  <pageSetup paperSize="9" scale="90" fitToHeight="0" orientation="portrait" r:id="rId1"/>
  <headerFooter>
    <oddHeader>&amp;C&amp;P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7">
    <tabColor rgb="FF0000CC"/>
  </sheetPr>
  <dimension ref="A1:L35"/>
  <sheetViews>
    <sheetView view="pageBreakPreview" topLeftCell="A7" zoomScaleNormal="100" zoomScaleSheetLayoutView="100" workbookViewId="0">
      <selection activeCell="A38" sqref="A38:XFD42"/>
    </sheetView>
  </sheetViews>
  <sheetFormatPr defaultColWidth="9.33203125" defaultRowHeight="15" x14ac:dyDescent="0.3"/>
  <cols>
    <col min="1" max="1" width="47.109375" style="2" customWidth="1"/>
    <col min="2" max="2" width="16" style="2" customWidth="1"/>
    <col min="3" max="3" width="16.33203125" style="2" customWidth="1"/>
    <col min="4" max="4" width="1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16.109375" style="2" customWidth="1"/>
    <col min="14" max="16384" width="9.33203125" style="2"/>
  </cols>
  <sheetData>
    <row r="1" spans="1:12" ht="96" customHeight="1" x14ac:dyDescent="0.3">
      <c r="A1" s="209" t="s">
        <v>191</v>
      </c>
      <c r="B1" s="208"/>
      <c r="C1" s="208"/>
      <c r="D1" s="208"/>
      <c r="E1" s="43"/>
      <c r="F1" s="43"/>
      <c r="G1" s="43"/>
      <c r="H1" s="43"/>
      <c r="I1" s="43"/>
      <c r="J1" s="43"/>
      <c r="K1" s="43"/>
      <c r="L1" s="43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8.7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35" t="s">
        <v>3</v>
      </c>
      <c r="B4" s="92">
        <v>931200</v>
      </c>
      <c r="C4" s="92">
        <v>886228.01</v>
      </c>
      <c r="D4" s="157">
        <f>C4/B4*100</f>
        <v>95.170533719931271</v>
      </c>
      <c r="J4" s="4"/>
      <c r="K4" s="4"/>
      <c r="L4" s="4"/>
    </row>
    <row r="5" spans="1:12" ht="15.6" x14ac:dyDescent="0.3">
      <c r="A5" s="35" t="s">
        <v>4</v>
      </c>
      <c r="B5" s="92">
        <v>141600</v>
      </c>
      <c r="C5" s="92">
        <v>113500</v>
      </c>
      <c r="D5" s="157">
        <f t="shared" ref="D5:D35" si="0">C5/B5*100</f>
        <v>80.155367231638422</v>
      </c>
    </row>
    <row r="6" spans="1:12" ht="15.6" x14ac:dyDescent="0.3">
      <c r="A6" s="35" t="s">
        <v>28</v>
      </c>
      <c r="B6" s="92">
        <v>380800</v>
      </c>
      <c r="C6" s="92">
        <v>327400</v>
      </c>
      <c r="D6" s="157">
        <f t="shared" si="0"/>
        <v>85.976890756302524</v>
      </c>
    </row>
    <row r="7" spans="1:12" ht="15.6" x14ac:dyDescent="0.3">
      <c r="A7" s="35" t="s">
        <v>45</v>
      </c>
      <c r="B7" s="92">
        <v>123500</v>
      </c>
      <c r="C7" s="92">
        <v>33600</v>
      </c>
      <c r="D7" s="157">
        <f t="shared" si="0"/>
        <v>27.206477732793523</v>
      </c>
    </row>
    <row r="8" spans="1:12" ht="15.6" x14ac:dyDescent="0.3">
      <c r="A8" s="35" t="s">
        <v>41</v>
      </c>
      <c r="B8" s="92">
        <v>57200</v>
      </c>
      <c r="C8" s="92">
        <v>29400</v>
      </c>
      <c r="D8" s="157">
        <f t="shared" si="0"/>
        <v>51.398601398601393</v>
      </c>
    </row>
    <row r="9" spans="1:12" ht="15.6" x14ac:dyDescent="0.3">
      <c r="A9" s="35" t="s">
        <v>68</v>
      </c>
      <c r="B9" s="92">
        <v>59600</v>
      </c>
      <c r="C9" s="92">
        <v>42000</v>
      </c>
      <c r="D9" s="157">
        <f t="shared" si="0"/>
        <v>70.469798657718115</v>
      </c>
    </row>
    <row r="10" spans="1:12" ht="15.6" x14ac:dyDescent="0.3">
      <c r="A10" s="35" t="s">
        <v>47</v>
      </c>
      <c r="B10" s="92">
        <v>76400</v>
      </c>
      <c r="C10" s="92">
        <v>65500</v>
      </c>
      <c r="D10" s="157">
        <f t="shared" si="0"/>
        <v>85.732984293193709</v>
      </c>
    </row>
    <row r="11" spans="1:12" ht="15.6" x14ac:dyDescent="0.3">
      <c r="A11" s="35" t="s">
        <v>69</v>
      </c>
      <c r="B11" s="92">
        <v>166800</v>
      </c>
      <c r="C11" s="92">
        <v>31500</v>
      </c>
      <c r="D11" s="157">
        <f t="shared" si="0"/>
        <v>18.884892086330936</v>
      </c>
    </row>
    <row r="12" spans="1:12" ht="15.6" x14ac:dyDescent="0.3">
      <c r="A12" s="35" t="s">
        <v>49</v>
      </c>
      <c r="B12" s="92">
        <v>79600</v>
      </c>
      <c r="C12" s="92">
        <v>23125</v>
      </c>
      <c r="D12" s="157">
        <f t="shared" si="0"/>
        <v>29.051507537688444</v>
      </c>
    </row>
    <row r="13" spans="1:12" ht="15.6" x14ac:dyDescent="0.3">
      <c r="A13" s="35" t="s">
        <v>70</v>
      </c>
      <c r="B13" s="92">
        <v>96500</v>
      </c>
      <c r="C13" s="92">
        <v>96500</v>
      </c>
      <c r="D13" s="157">
        <f t="shared" si="0"/>
        <v>100</v>
      </c>
    </row>
    <row r="14" spans="1:12" ht="15.6" x14ac:dyDescent="0.3">
      <c r="A14" s="35" t="s">
        <v>71</v>
      </c>
      <c r="B14" s="92">
        <v>259200</v>
      </c>
      <c r="C14" s="92">
        <v>259200</v>
      </c>
      <c r="D14" s="157">
        <f t="shared" si="0"/>
        <v>100</v>
      </c>
    </row>
    <row r="15" spans="1:12" ht="15.6" x14ac:dyDescent="0.3">
      <c r="A15" s="35" t="s">
        <v>29</v>
      </c>
      <c r="B15" s="92">
        <v>34400</v>
      </c>
      <c r="C15" s="92">
        <v>19836</v>
      </c>
      <c r="D15" s="157">
        <f t="shared" si="0"/>
        <v>57.662790697674417</v>
      </c>
    </row>
    <row r="16" spans="1:12" ht="15.6" x14ac:dyDescent="0.3">
      <c r="A16" s="35" t="s">
        <v>5</v>
      </c>
      <c r="B16" s="92">
        <v>71200</v>
      </c>
      <c r="C16" s="92">
        <v>54842</v>
      </c>
      <c r="D16" s="157">
        <f t="shared" si="0"/>
        <v>77.025280898876403</v>
      </c>
    </row>
    <row r="17" spans="1:4" ht="15.6" x14ac:dyDescent="0.3">
      <c r="A17" s="35" t="s">
        <v>40</v>
      </c>
      <c r="B17" s="92">
        <v>88000</v>
      </c>
      <c r="C17" s="92">
        <v>42000</v>
      </c>
      <c r="D17" s="157">
        <f t="shared" si="0"/>
        <v>47.727272727272727</v>
      </c>
    </row>
    <row r="18" spans="1:4" ht="15.6" x14ac:dyDescent="0.3">
      <c r="A18" s="35" t="s">
        <v>72</v>
      </c>
      <c r="B18" s="92">
        <v>192000</v>
      </c>
      <c r="C18" s="92">
        <v>169700</v>
      </c>
      <c r="D18" s="157">
        <f t="shared" si="0"/>
        <v>88.385416666666671</v>
      </c>
    </row>
    <row r="19" spans="1:4" ht="15.6" x14ac:dyDescent="0.3">
      <c r="A19" s="35" t="s">
        <v>33</v>
      </c>
      <c r="B19" s="92">
        <v>187600</v>
      </c>
      <c r="C19" s="92">
        <v>57800</v>
      </c>
      <c r="D19" s="157">
        <f t="shared" si="0"/>
        <v>30.810234541577824</v>
      </c>
    </row>
    <row r="20" spans="1:4" ht="15.6" x14ac:dyDescent="0.3">
      <c r="A20" s="35" t="s">
        <v>34</v>
      </c>
      <c r="B20" s="92">
        <v>148000</v>
      </c>
      <c r="C20" s="92">
        <v>33600</v>
      </c>
      <c r="D20" s="157">
        <f t="shared" si="0"/>
        <v>22.702702702702705</v>
      </c>
    </row>
    <row r="21" spans="1:4" ht="15.6" x14ac:dyDescent="0.3">
      <c r="A21" s="35" t="s">
        <v>35</v>
      </c>
      <c r="B21" s="92">
        <v>130000</v>
      </c>
      <c r="C21" s="92">
        <v>130000</v>
      </c>
      <c r="D21" s="157">
        <f t="shared" si="0"/>
        <v>100</v>
      </c>
    </row>
    <row r="22" spans="1:4" ht="15.6" x14ac:dyDescent="0.3">
      <c r="A22" s="35" t="s">
        <v>73</v>
      </c>
      <c r="B22" s="92">
        <v>42800</v>
      </c>
      <c r="C22" s="92">
        <v>12600</v>
      </c>
      <c r="D22" s="157">
        <f t="shared" si="0"/>
        <v>29.439252336448597</v>
      </c>
    </row>
    <row r="23" spans="1:4" ht="15.6" x14ac:dyDescent="0.3">
      <c r="A23" s="35" t="s">
        <v>74</v>
      </c>
      <c r="B23" s="92">
        <v>42800</v>
      </c>
      <c r="C23" s="92">
        <v>33050</v>
      </c>
      <c r="D23" s="157">
        <f t="shared" si="0"/>
        <v>77.219626168224295</v>
      </c>
    </row>
    <row r="24" spans="1:4" ht="15.6" x14ac:dyDescent="0.3">
      <c r="A24" s="35" t="s">
        <v>75</v>
      </c>
      <c r="B24" s="92">
        <v>77200</v>
      </c>
      <c r="C24" s="92">
        <v>19150</v>
      </c>
      <c r="D24" s="157">
        <f t="shared" si="0"/>
        <v>24.805699481865283</v>
      </c>
    </row>
    <row r="25" spans="1:4" ht="15.6" x14ac:dyDescent="0.3">
      <c r="A25" s="35" t="s">
        <v>36</v>
      </c>
      <c r="B25" s="92">
        <v>124800</v>
      </c>
      <c r="C25" s="92">
        <v>45200</v>
      </c>
      <c r="D25" s="157">
        <f t="shared" si="0"/>
        <v>36.217948717948715</v>
      </c>
    </row>
    <row r="26" spans="1:4" ht="15.6" x14ac:dyDescent="0.3">
      <c r="A26" s="35" t="s">
        <v>64</v>
      </c>
      <c r="B26" s="92">
        <v>79600</v>
      </c>
      <c r="C26" s="92">
        <v>39900</v>
      </c>
      <c r="D26" s="157">
        <f t="shared" si="0"/>
        <v>50.125628140703512</v>
      </c>
    </row>
    <row r="27" spans="1:4" ht="15.6" x14ac:dyDescent="0.3">
      <c r="A27" s="35" t="s">
        <v>37</v>
      </c>
      <c r="B27" s="92">
        <v>34400</v>
      </c>
      <c r="C27" s="92">
        <v>28400</v>
      </c>
      <c r="D27" s="157">
        <f t="shared" si="0"/>
        <v>82.558139534883722</v>
      </c>
    </row>
    <row r="28" spans="1:4" ht="15.6" x14ac:dyDescent="0.3">
      <c r="A28" s="35" t="s">
        <v>76</v>
      </c>
      <c r="B28" s="92">
        <v>48800</v>
      </c>
      <c r="C28" s="92">
        <v>0</v>
      </c>
      <c r="D28" s="157">
        <f t="shared" si="0"/>
        <v>0</v>
      </c>
    </row>
    <row r="29" spans="1:4" ht="15.6" x14ac:dyDescent="0.3">
      <c r="A29" s="35" t="s">
        <v>23</v>
      </c>
      <c r="B29" s="92">
        <v>59600</v>
      </c>
      <c r="C29" s="92">
        <v>53600</v>
      </c>
      <c r="D29" s="157">
        <f t="shared" si="0"/>
        <v>89.932885906040269</v>
      </c>
    </row>
    <row r="30" spans="1:4" ht="15.6" x14ac:dyDescent="0.3">
      <c r="A30" s="35" t="s">
        <v>15</v>
      </c>
      <c r="B30" s="92">
        <v>110800</v>
      </c>
      <c r="C30" s="92">
        <v>84200</v>
      </c>
      <c r="D30" s="157">
        <f t="shared" si="0"/>
        <v>75.992779783393502</v>
      </c>
    </row>
    <row r="31" spans="1:4" ht="15.6" x14ac:dyDescent="0.3">
      <c r="A31" s="35" t="s">
        <v>77</v>
      </c>
      <c r="B31" s="92">
        <v>88000</v>
      </c>
      <c r="C31" s="92">
        <v>58200</v>
      </c>
      <c r="D31" s="157">
        <f t="shared" si="0"/>
        <v>66.13636363636364</v>
      </c>
    </row>
    <row r="32" spans="1:4" ht="15.6" x14ac:dyDescent="0.3">
      <c r="A32" s="35" t="s">
        <v>78</v>
      </c>
      <c r="B32" s="92">
        <v>158400</v>
      </c>
      <c r="C32" s="92">
        <v>75300</v>
      </c>
      <c r="D32" s="157">
        <f t="shared" si="0"/>
        <v>47.537878787878789</v>
      </c>
    </row>
    <row r="33" spans="1:4" ht="15.6" x14ac:dyDescent="0.3">
      <c r="A33" s="35" t="s">
        <v>38</v>
      </c>
      <c r="B33" s="92">
        <v>160000</v>
      </c>
      <c r="C33" s="92">
        <v>159300</v>
      </c>
      <c r="D33" s="157">
        <f t="shared" si="0"/>
        <v>99.5625</v>
      </c>
    </row>
    <row r="34" spans="1:4" ht="15.6" x14ac:dyDescent="0.3">
      <c r="A34" s="35" t="s">
        <v>39</v>
      </c>
      <c r="B34" s="92">
        <v>59600</v>
      </c>
      <c r="C34" s="92">
        <v>8400</v>
      </c>
      <c r="D34" s="157">
        <f t="shared" si="0"/>
        <v>14.093959731543624</v>
      </c>
    </row>
    <row r="35" spans="1:4" ht="19.5" customHeight="1" x14ac:dyDescent="0.3">
      <c r="A35" s="8" t="s">
        <v>32</v>
      </c>
      <c r="B35" s="9">
        <f t="shared" ref="B35" si="1">SUM(B4:B34)</f>
        <v>4310400</v>
      </c>
      <c r="C35" s="9">
        <f>SUM(C4:C34)</f>
        <v>3033031.01</v>
      </c>
      <c r="D35" s="158">
        <f t="shared" si="0"/>
        <v>70.365418754639933</v>
      </c>
    </row>
  </sheetData>
  <mergeCells count="1">
    <mergeCell ref="A1:D1"/>
  </mergeCells>
  <pageMargins left="0.39370078740157483" right="0.39370078740157483" top="0.28000000000000003" bottom="0.39" header="0.17" footer="0.31496062992125984"/>
  <pageSetup paperSize="9" fitToHeight="0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>
    <tabColor rgb="FF0000CC"/>
  </sheetPr>
  <dimension ref="A1:M35"/>
  <sheetViews>
    <sheetView view="pageBreakPreview" topLeftCell="A7" zoomScaleNormal="100" zoomScaleSheetLayoutView="100" workbookViewId="0">
      <selection activeCell="A38" sqref="A38:XFD42"/>
    </sheetView>
  </sheetViews>
  <sheetFormatPr defaultColWidth="9.109375" defaultRowHeight="15" x14ac:dyDescent="0.3"/>
  <cols>
    <col min="1" max="1" width="44.88671875" style="2" customWidth="1"/>
    <col min="2" max="2" width="16.77734375" style="2" customWidth="1"/>
    <col min="3" max="3" width="17.5546875" style="2" customWidth="1"/>
    <col min="4" max="4" width="14.7773437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18.6640625" style="2" customWidth="1"/>
    <col min="14" max="16384" width="9.109375" style="2"/>
  </cols>
  <sheetData>
    <row r="1" spans="1:13" ht="90" customHeight="1" x14ac:dyDescent="0.3">
      <c r="A1" s="209" t="s">
        <v>192</v>
      </c>
      <c r="B1" s="208"/>
      <c r="C1" s="208"/>
      <c r="D1" s="208"/>
      <c r="E1" s="57"/>
      <c r="F1" s="57"/>
      <c r="G1" s="57"/>
      <c r="H1" s="57"/>
      <c r="I1" s="57"/>
      <c r="J1" s="57"/>
      <c r="K1" s="57"/>
      <c r="L1" s="57"/>
      <c r="M1" s="58"/>
    </row>
    <row r="2" spans="1:13" ht="20.25" customHeight="1" x14ac:dyDescent="0.3">
      <c r="A2" s="1"/>
      <c r="B2" s="1"/>
      <c r="C2" s="3"/>
      <c r="D2" s="3" t="s">
        <v>0</v>
      </c>
      <c r="E2" s="59"/>
      <c r="F2" s="59"/>
      <c r="G2" s="59"/>
      <c r="H2" s="59"/>
      <c r="I2" s="60"/>
      <c r="J2" s="61"/>
      <c r="K2" s="61"/>
      <c r="L2" s="61"/>
      <c r="M2" s="58"/>
    </row>
    <row r="3" spans="1:13" ht="48.7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E3" s="58"/>
      <c r="F3" s="58"/>
      <c r="G3" s="58"/>
      <c r="H3" s="58"/>
      <c r="I3" s="58"/>
      <c r="J3" s="62"/>
      <c r="K3" s="62"/>
      <c r="L3" s="62"/>
      <c r="M3" s="58"/>
    </row>
    <row r="4" spans="1:13" ht="15.6" x14ac:dyDescent="0.3">
      <c r="A4" s="37" t="s">
        <v>3</v>
      </c>
      <c r="B4" s="38">
        <v>116400600</v>
      </c>
      <c r="C4" s="38">
        <v>100270789.45</v>
      </c>
      <c r="D4" s="159">
        <f>C4/B4*100</f>
        <v>86.142845870210294</v>
      </c>
      <c r="E4" s="58"/>
      <c r="F4" s="58"/>
      <c r="G4" s="58"/>
      <c r="H4" s="58"/>
      <c r="I4" s="58"/>
      <c r="J4" s="66"/>
      <c r="K4" s="66"/>
      <c r="L4" s="66"/>
      <c r="M4" s="58"/>
    </row>
    <row r="5" spans="1:13" ht="15.6" x14ac:dyDescent="0.3">
      <c r="A5" s="37" t="s">
        <v>4</v>
      </c>
      <c r="B5" s="38">
        <v>22961300</v>
      </c>
      <c r="C5" s="38">
        <v>19172191</v>
      </c>
      <c r="D5" s="159">
        <f t="shared" ref="D5:D35" si="0">C5/B5*100</f>
        <v>83.497846376294021</v>
      </c>
      <c r="E5" s="58"/>
      <c r="F5" s="58"/>
      <c r="G5" s="58"/>
      <c r="H5" s="58"/>
      <c r="I5" s="58"/>
      <c r="J5" s="58"/>
      <c r="K5" s="58"/>
      <c r="L5" s="58"/>
      <c r="M5" s="58"/>
    </row>
    <row r="6" spans="1:13" ht="15.6" x14ac:dyDescent="0.3">
      <c r="A6" s="37" t="s">
        <v>28</v>
      </c>
      <c r="B6" s="38">
        <v>20837300</v>
      </c>
      <c r="C6" s="38">
        <v>19282821.670000002</v>
      </c>
      <c r="D6" s="159">
        <f t="shared" si="0"/>
        <v>92.539924414391507</v>
      </c>
      <c r="E6" s="58"/>
      <c r="F6" s="58"/>
      <c r="G6" s="58"/>
      <c r="H6" s="58"/>
      <c r="I6" s="58"/>
      <c r="J6" s="58"/>
      <c r="K6" s="58"/>
      <c r="L6" s="58"/>
      <c r="M6" s="58"/>
    </row>
    <row r="7" spans="1:13" ht="15.6" x14ac:dyDescent="0.3">
      <c r="A7" s="37" t="s">
        <v>45</v>
      </c>
      <c r="B7" s="38">
        <v>13778700</v>
      </c>
      <c r="C7" s="38">
        <v>10475771.16</v>
      </c>
      <c r="D7" s="159">
        <f t="shared" si="0"/>
        <v>76.028733915391143</v>
      </c>
      <c r="E7" s="58"/>
      <c r="F7" s="58"/>
      <c r="G7" s="58"/>
      <c r="H7" s="58"/>
      <c r="I7" s="58"/>
      <c r="J7" s="58"/>
      <c r="K7" s="58"/>
      <c r="L7" s="58"/>
      <c r="M7" s="58"/>
    </row>
    <row r="8" spans="1:13" ht="15.6" x14ac:dyDescent="0.3">
      <c r="A8" s="37" t="s">
        <v>41</v>
      </c>
      <c r="B8" s="38">
        <v>5044600</v>
      </c>
      <c r="C8" s="38">
        <v>3571910.8</v>
      </c>
      <c r="D8" s="159">
        <f t="shared" si="0"/>
        <v>70.806620941204457</v>
      </c>
    </row>
    <row r="9" spans="1:13" ht="15.6" x14ac:dyDescent="0.3">
      <c r="A9" s="37" t="s">
        <v>68</v>
      </c>
      <c r="B9" s="38">
        <v>7003600</v>
      </c>
      <c r="C9" s="38">
        <v>4898581.96</v>
      </c>
      <c r="D9" s="159">
        <f t="shared" si="0"/>
        <v>69.943771203381118</v>
      </c>
    </row>
    <row r="10" spans="1:13" ht="15.6" x14ac:dyDescent="0.3">
      <c r="A10" s="37" t="s">
        <v>47</v>
      </c>
      <c r="B10" s="38">
        <v>17325600</v>
      </c>
      <c r="C10" s="38">
        <v>17171463</v>
      </c>
      <c r="D10" s="159">
        <f t="shared" si="0"/>
        <v>99.110351156669893</v>
      </c>
    </row>
    <row r="11" spans="1:13" ht="15.6" x14ac:dyDescent="0.3">
      <c r="A11" s="37" t="s">
        <v>69</v>
      </c>
      <c r="B11" s="38">
        <v>11119000</v>
      </c>
      <c r="C11" s="38">
        <v>5386379.21</v>
      </c>
      <c r="D11" s="159">
        <f t="shared" si="0"/>
        <v>48.443018346973652</v>
      </c>
    </row>
    <row r="12" spans="1:13" ht="15.6" x14ac:dyDescent="0.3">
      <c r="A12" s="37" t="s">
        <v>49</v>
      </c>
      <c r="B12" s="38">
        <v>5361100</v>
      </c>
      <c r="C12" s="38">
        <v>3332165.26</v>
      </c>
      <c r="D12" s="159">
        <f t="shared" si="0"/>
        <v>62.154506724366264</v>
      </c>
    </row>
    <row r="13" spans="1:13" ht="15.6" x14ac:dyDescent="0.3">
      <c r="A13" s="37" t="s">
        <v>70</v>
      </c>
      <c r="B13" s="38">
        <v>6769800</v>
      </c>
      <c r="C13" s="38">
        <v>4114811.05</v>
      </c>
      <c r="D13" s="159">
        <f t="shared" si="0"/>
        <v>60.781870217731694</v>
      </c>
    </row>
    <row r="14" spans="1:13" ht="15.6" x14ac:dyDescent="0.3">
      <c r="A14" s="37" t="s">
        <v>71</v>
      </c>
      <c r="B14" s="38">
        <v>16404700</v>
      </c>
      <c r="C14" s="38">
        <v>15855644.25</v>
      </c>
      <c r="D14" s="159">
        <f t="shared" si="0"/>
        <v>96.653058269886074</v>
      </c>
    </row>
    <row r="15" spans="1:13" ht="15.6" x14ac:dyDescent="0.3">
      <c r="A15" s="37" t="s">
        <v>29</v>
      </c>
      <c r="B15" s="38">
        <v>4322300</v>
      </c>
      <c r="C15" s="38">
        <v>3343637.8</v>
      </c>
      <c r="D15" s="159">
        <f t="shared" si="0"/>
        <v>77.357837262568538</v>
      </c>
    </row>
    <row r="16" spans="1:13" ht="15.6" x14ac:dyDescent="0.3">
      <c r="A16" s="37" t="s">
        <v>5</v>
      </c>
      <c r="B16" s="38">
        <v>11861400</v>
      </c>
      <c r="C16" s="38">
        <v>8470915.7200000007</v>
      </c>
      <c r="D16" s="159">
        <f t="shared" si="0"/>
        <v>71.415817019913348</v>
      </c>
    </row>
    <row r="17" spans="1:4" ht="15.6" x14ac:dyDescent="0.3">
      <c r="A17" s="37" t="s">
        <v>40</v>
      </c>
      <c r="B17" s="38">
        <v>7909300</v>
      </c>
      <c r="C17" s="38">
        <v>5477975.6399999997</v>
      </c>
      <c r="D17" s="159">
        <f t="shared" si="0"/>
        <v>69.259929955874725</v>
      </c>
    </row>
    <row r="18" spans="1:4" ht="15.6" x14ac:dyDescent="0.3">
      <c r="A18" s="37" t="s">
        <v>72</v>
      </c>
      <c r="B18" s="38">
        <v>14482200</v>
      </c>
      <c r="C18" s="38">
        <v>10302141.49</v>
      </c>
      <c r="D18" s="159">
        <f t="shared" si="0"/>
        <v>71.136577937053772</v>
      </c>
    </row>
    <row r="19" spans="1:4" ht="15.6" x14ac:dyDescent="0.3">
      <c r="A19" s="37" t="s">
        <v>33</v>
      </c>
      <c r="B19" s="38">
        <v>8385100</v>
      </c>
      <c r="C19" s="38">
        <v>6029404.8200000003</v>
      </c>
      <c r="D19" s="159">
        <f t="shared" si="0"/>
        <v>71.906176670522711</v>
      </c>
    </row>
    <row r="20" spans="1:4" ht="15.6" x14ac:dyDescent="0.3">
      <c r="A20" s="37" t="s">
        <v>34</v>
      </c>
      <c r="B20" s="38">
        <v>11684000</v>
      </c>
      <c r="C20" s="38">
        <v>8539944.6500000004</v>
      </c>
      <c r="D20" s="159">
        <f t="shared" si="0"/>
        <v>73.090933327627525</v>
      </c>
    </row>
    <row r="21" spans="1:4" ht="15.6" x14ac:dyDescent="0.3">
      <c r="A21" s="37" t="s">
        <v>35</v>
      </c>
      <c r="B21" s="38">
        <v>13603300</v>
      </c>
      <c r="C21" s="38">
        <v>11127361.16</v>
      </c>
      <c r="D21" s="159">
        <f t="shared" si="0"/>
        <v>81.798983775995524</v>
      </c>
    </row>
    <row r="22" spans="1:4" ht="15.6" x14ac:dyDescent="0.3">
      <c r="A22" s="37" t="s">
        <v>73</v>
      </c>
      <c r="B22" s="38">
        <v>9883700</v>
      </c>
      <c r="C22" s="38">
        <v>7545932</v>
      </c>
      <c r="D22" s="159">
        <f t="shared" si="0"/>
        <v>76.347238382387161</v>
      </c>
    </row>
    <row r="23" spans="1:4" ht="15.6" x14ac:dyDescent="0.3">
      <c r="A23" s="37" t="s">
        <v>74</v>
      </c>
      <c r="B23" s="38">
        <v>10296300</v>
      </c>
      <c r="C23" s="38">
        <v>5960921</v>
      </c>
      <c r="D23" s="159">
        <f t="shared" si="0"/>
        <v>57.893816225245963</v>
      </c>
    </row>
    <row r="24" spans="1:4" ht="15.6" x14ac:dyDescent="0.3">
      <c r="A24" s="37" t="s">
        <v>75</v>
      </c>
      <c r="B24" s="38">
        <v>7515600</v>
      </c>
      <c r="C24" s="38">
        <v>3895727.75</v>
      </c>
      <c r="D24" s="159">
        <f t="shared" si="0"/>
        <v>51.835219410293256</v>
      </c>
    </row>
    <row r="25" spans="1:4" ht="15.6" x14ac:dyDescent="0.3">
      <c r="A25" s="37" t="s">
        <v>36</v>
      </c>
      <c r="B25" s="38">
        <v>12870200</v>
      </c>
      <c r="C25" s="38">
        <v>9454526.4499999993</v>
      </c>
      <c r="D25" s="159">
        <f t="shared" si="0"/>
        <v>73.460602399341113</v>
      </c>
    </row>
    <row r="26" spans="1:4" ht="15.6" x14ac:dyDescent="0.3">
      <c r="A26" s="37" t="s">
        <v>64</v>
      </c>
      <c r="B26" s="38">
        <v>9034900</v>
      </c>
      <c r="C26" s="38">
        <v>5713061.8200000003</v>
      </c>
      <c r="D26" s="159">
        <f t="shared" si="0"/>
        <v>63.233260135696021</v>
      </c>
    </row>
    <row r="27" spans="1:4" ht="15.6" x14ac:dyDescent="0.3">
      <c r="A27" s="37" t="s">
        <v>37</v>
      </c>
      <c r="B27" s="38">
        <v>31214561.399999999</v>
      </c>
      <c r="C27" s="38">
        <v>21103520.600000001</v>
      </c>
      <c r="D27" s="159">
        <f t="shared" si="0"/>
        <v>67.607935698881874</v>
      </c>
    </row>
    <row r="28" spans="1:4" ht="15.6" x14ac:dyDescent="0.3">
      <c r="A28" s="37" t="s">
        <v>76</v>
      </c>
      <c r="B28" s="38">
        <v>10330200</v>
      </c>
      <c r="C28" s="38">
        <v>7433554.8799999999</v>
      </c>
      <c r="D28" s="159">
        <f t="shared" si="0"/>
        <v>71.959447832568586</v>
      </c>
    </row>
    <row r="29" spans="1:4" ht="15.6" x14ac:dyDescent="0.3">
      <c r="A29" s="37" t="s">
        <v>23</v>
      </c>
      <c r="B29" s="38">
        <v>10925700</v>
      </c>
      <c r="C29" s="38">
        <v>9425092.6799999997</v>
      </c>
      <c r="D29" s="159">
        <f t="shared" si="0"/>
        <v>86.265343913891101</v>
      </c>
    </row>
    <row r="30" spans="1:4" ht="15.6" x14ac:dyDescent="0.3">
      <c r="A30" s="37" t="s">
        <v>15</v>
      </c>
      <c r="B30" s="38">
        <v>17482400</v>
      </c>
      <c r="C30" s="38">
        <v>11658444.630000001</v>
      </c>
      <c r="D30" s="159">
        <f t="shared" si="0"/>
        <v>66.686751418569528</v>
      </c>
    </row>
    <row r="31" spans="1:4" ht="15.6" x14ac:dyDescent="0.3">
      <c r="A31" s="37" t="s">
        <v>77</v>
      </c>
      <c r="B31" s="38">
        <v>6589300</v>
      </c>
      <c r="C31" s="38">
        <v>4352731.8099999996</v>
      </c>
      <c r="D31" s="159">
        <f t="shared" si="0"/>
        <v>66.057575311489842</v>
      </c>
    </row>
    <row r="32" spans="1:4" ht="15.6" x14ac:dyDescent="0.3">
      <c r="A32" s="37" t="s">
        <v>78</v>
      </c>
      <c r="B32" s="38">
        <v>16905800</v>
      </c>
      <c r="C32" s="38">
        <v>11609033.23</v>
      </c>
      <c r="D32" s="159">
        <f t="shared" si="0"/>
        <v>68.668937465248618</v>
      </c>
    </row>
    <row r="33" spans="1:4" ht="15.6" x14ac:dyDescent="0.3">
      <c r="A33" s="37" t="s">
        <v>38</v>
      </c>
      <c r="B33" s="38">
        <v>9120400</v>
      </c>
      <c r="C33" s="38">
        <v>6905630.79</v>
      </c>
      <c r="D33" s="159">
        <f t="shared" si="0"/>
        <v>75.716314964255957</v>
      </c>
    </row>
    <row r="34" spans="1:4" ht="15.6" x14ac:dyDescent="0.3">
      <c r="A34" s="37" t="s">
        <v>39</v>
      </c>
      <c r="B34" s="38">
        <v>17903300</v>
      </c>
      <c r="C34" s="38">
        <v>10978168.949999999</v>
      </c>
      <c r="D34" s="159">
        <f t="shared" si="0"/>
        <v>61.319248127440183</v>
      </c>
    </row>
    <row r="35" spans="1:4" ht="19.5" customHeight="1" x14ac:dyDescent="0.3">
      <c r="A35" s="8" t="s">
        <v>32</v>
      </c>
      <c r="B35" s="9">
        <f t="shared" ref="B35" si="1">SUM(B4:B34)</f>
        <v>485326261.39999998</v>
      </c>
      <c r="C35" s="9">
        <f>SUM(C4:C34)</f>
        <v>372860256.68000007</v>
      </c>
      <c r="D35" s="163">
        <f t="shared" si="0"/>
        <v>76.826721802448105</v>
      </c>
    </row>
  </sheetData>
  <mergeCells count="1">
    <mergeCell ref="A1:D1"/>
  </mergeCells>
  <pageMargins left="0.39370078740157483" right="0.39370078740157483" top="0.41" bottom="0.28999999999999998" header="0.21" footer="0.17"/>
  <pageSetup paperSize="9" fitToHeight="0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view="pageBreakPreview" topLeftCell="A7" zoomScaleNormal="100" zoomScaleSheetLayoutView="100" workbookViewId="0">
      <selection activeCell="A32" sqref="A32:XFD36"/>
    </sheetView>
  </sheetViews>
  <sheetFormatPr defaultRowHeight="15" x14ac:dyDescent="0.3"/>
  <cols>
    <col min="1" max="1" width="46" style="2" customWidth="1"/>
    <col min="2" max="2" width="16.5546875" style="2" customWidth="1"/>
    <col min="3" max="3" width="17.109375" style="2" customWidth="1"/>
    <col min="4" max="4" width="15.10937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5.5546875" style="2" customWidth="1"/>
  </cols>
  <sheetData>
    <row r="1" spans="1:12" ht="110.4" customHeight="1" x14ac:dyDescent="0.3">
      <c r="A1" s="209" t="s">
        <v>193</v>
      </c>
      <c r="B1" s="208"/>
      <c r="C1" s="208"/>
      <c r="D1" s="208"/>
      <c r="E1" s="43"/>
      <c r="F1" s="43"/>
      <c r="G1" s="43"/>
      <c r="H1" s="43"/>
      <c r="I1" s="43"/>
      <c r="J1" s="43"/>
      <c r="K1" s="43"/>
      <c r="L1" s="43"/>
    </row>
    <row r="2" spans="1:12" ht="15.6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0.200000000000003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5" t="s">
        <v>3</v>
      </c>
      <c r="B4" s="6">
        <v>112331</v>
      </c>
      <c r="C4" s="188">
        <v>109927.79</v>
      </c>
      <c r="D4" s="196">
        <f>C4/B4*100</f>
        <v>97.86059947832743</v>
      </c>
      <c r="J4" s="4"/>
      <c r="K4" s="4"/>
      <c r="L4" s="4"/>
    </row>
    <row r="5" spans="1:12" ht="15.6" x14ac:dyDescent="0.3">
      <c r="A5" s="5" t="s">
        <v>4</v>
      </c>
      <c r="B5" s="6">
        <v>56165</v>
      </c>
      <c r="C5" s="188">
        <v>15904.31</v>
      </c>
      <c r="D5" s="196">
        <f t="shared" ref="D5:D29" si="0">C5/B5*100</f>
        <v>28.317119202350217</v>
      </c>
    </row>
    <row r="6" spans="1:12" ht="15.6" x14ac:dyDescent="0.3">
      <c r="A6" s="5" t="s">
        <v>28</v>
      </c>
      <c r="B6" s="6">
        <v>56165</v>
      </c>
      <c r="C6" s="188">
        <v>30247.71</v>
      </c>
      <c r="D6" s="196">
        <f t="shared" si="0"/>
        <v>53.855087688061957</v>
      </c>
    </row>
    <row r="7" spans="1:12" ht="15.6" x14ac:dyDescent="0.3">
      <c r="A7" s="5" t="s">
        <v>68</v>
      </c>
      <c r="B7" s="6">
        <v>56165</v>
      </c>
      <c r="C7" s="188">
        <v>28258.23</v>
      </c>
      <c r="D7" s="196">
        <f t="shared" si="0"/>
        <v>50.312881687883916</v>
      </c>
    </row>
    <row r="8" spans="1:12" ht="15.6" x14ac:dyDescent="0.3">
      <c r="A8" s="5" t="s">
        <v>49</v>
      </c>
      <c r="B8" s="6">
        <v>56165</v>
      </c>
      <c r="C8" s="188">
        <v>0</v>
      </c>
      <c r="D8" s="196">
        <f t="shared" si="0"/>
        <v>0</v>
      </c>
    </row>
    <row r="9" spans="1:12" ht="17.399999999999999" x14ac:dyDescent="0.3">
      <c r="A9" s="5" t="s">
        <v>70</v>
      </c>
      <c r="B9" s="6">
        <v>56165</v>
      </c>
      <c r="C9" s="188">
        <v>36136.07</v>
      </c>
      <c r="D9" s="196">
        <f t="shared" si="0"/>
        <v>64.33912579008279</v>
      </c>
      <c r="G9" s="20"/>
      <c r="H9" s="20"/>
      <c r="I9" s="20"/>
      <c r="J9" s="20"/>
      <c r="K9" s="20"/>
      <c r="L9" s="20"/>
    </row>
    <row r="10" spans="1:12" ht="17.399999999999999" x14ac:dyDescent="0.3">
      <c r="A10" s="5" t="s">
        <v>71</v>
      </c>
      <c r="B10" s="6">
        <v>56165</v>
      </c>
      <c r="C10" s="188">
        <v>0</v>
      </c>
      <c r="D10" s="196">
        <f t="shared" si="0"/>
        <v>0</v>
      </c>
      <c r="G10" s="20"/>
      <c r="H10" s="20"/>
      <c r="I10" s="20"/>
      <c r="J10" s="20"/>
      <c r="K10" s="20"/>
      <c r="L10" s="20"/>
    </row>
    <row r="11" spans="1:12" ht="17.399999999999999" x14ac:dyDescent="0.3">
      <c r="A11" s="5" t="s">
        <v>29</v>
      </c>
      <c r="B11" s="6">
        <v>56165</v>
      </c>
      <c r="C11" s="188">
        <v>22573.68</v>
      </c>
      <c r="D11" s="196">
        <f t="shared" si="0"/>
        <v>40.191720822576336</v>
      </c>
      <c r="G11" s="20"/>
      <c r="H11" s="20"/>
      <c r="I11" s="20"/>
      <c r="J11" s="20"/>
      <c r="K11" s="20"/>
      <c r="L11" s="20"/>
    </row>
    <row r="12" spans="1:12" ht="17.399999999999999" x14ac:dyDescent="0.3">
      <c r="A12" s="5" t="s">
        <v>5</v>
      </c>
      <c r="B12" s="6">
        <v>56165</v>
      </c>
      <c r="C12" s="188">
        <v>28270.99</v>
      </c>
      <c r="D12" s="196">
        <f t="shared" si="0"/>
        <v>50.335600462921747</v>
      </c>
      <c r="G12" s="20"/>
      <c r="H12" s="20"/>
      <c r="I12" s="20"/>
      <c r="J12" s="20"/>
      <c r="K12" s="20"/>
      <c r="L12" s="20"/>
    </row>
    <row r="13" spans="1:12" ht="17.399999999999999" x14ac:dyDescent="0.3">
      <c r="A13" s="5" t="s">
        <v>72</v>
      </c>
      <c r="B13" s="6">
        <v>56165</v>
      </c>
      <c r="C13" s="188">
        <v>0</v>
      </c>
      <c r="D13" s="196">
        <f t="shared" si="0"/>
        <v>0</v>
      </c>
      <c r="G13" s="20"/>
      <c r="H13" s="20"/>
      <c r="I13" s="20"/>
      <c r="J13" s="20"/>
      <c r="K13" s="20"/>
      <c r="L13" s="20"/>
    </row>
    <row r="14" spans="1:12" ht="17.399999999999999" x14ac:dyDescent="0.3">
      <c r="A14" s="5" t="s">
        <v>33</v>
      </c>
      <c r="B14" s="6">
        <v>56165</v>
      </c>
      <c r="C14" s="188">
        <v>24663.95</v>
      </c>
      <c r="D14" s="196">
        <f t="shared" si="0"/>
        <v>43.913380218997602</v>
      </c>
      <c r="G14" s="20"/>
      <c r="H14" s="20"/>
      <c r="I14" s="20"/>
      <c r="J14" s="20"/>
      <c r="K14" s="20"/>
      <c r="L14" s="20"/>
    </row>
    <row r="15" spans="1:12" ht="17.399999999999999" x14ac:dyDescent="0.3">
      <c r="A15" s="5" t="s">
        <v>34</v>
      </c>
      <c r="B15" s="6">
        <v>56165</v>
      </c>
      <c r="C15" s="188">
        <v>32232.59</v>
      </c>
      <c r="D15" s="196">
        <f t="shared" si="0"/>
        <v>57.389103534229505</v>
      </c>
      <c r="G15" s="20"/>
      <c r="H15" s="20"/>
      <c r="I15" s="20"/>
      <c r="J15" s="20"/>
      <c r="K15" s="20"/>
      <c r="L15" s="20"/>
    </row>
    <row r="16" spans="1:12" ht="17.399999999999999" x14ac:dyDescent="0.3">
      <c r="A16" s="5" t="s">
        <v>73</v>
      </c>
      <c r="B16" s="6">
        <v>56165</v>
      </c>
      <c r="C16" s="188">
        <v>31020.16</v>
      </c>
      <c r="D16" s="196">
        <f t="shared" si="0"/>
        <v>55.230410397934662</v>
      </c>
      <c r="G16" s="20"/>
      <c r="H16" s="20"/>
      <c r="I16" s="20"/>
      <c r="J16" s="20"/>
      <c r="K16" s="20"/>
      <c r="L16" s="20"/>
    </row>
    <row r="17" spans="1:12" ht="17.399999999999999" x14ac:dyDescent="0.3">
      <c r="A17" s="5" t="s">
        <v>74</v>
      </c>
      <c r="B17" s="6">
        <v>56165</v>
      </c>
      <c r="C17" s="188">
        <v>16967.96</v>
      </c>
      <c r="D17" s="196">
        <f t="shared" si="0"/>
        <v>30.210914270453127</v>
      </c>
      <c r="G17" s="20"/>
      <c r="H17" s="20"/>
      <c r="I17" s="20"/>
      <c r="J17" s="20"/>
      <c r="K17" s="20"/>
      <c r="L17" s="20"/>
    </row>
    <row r="18" spans="1:12" ht="17.399999999999999" x14ac:dyDescent="0.3">
      <c r="A18" s="5" t="s">
        <v>75</v>
      </c>
      <c r="B18" s="6">
        <v>56165</v>
      </c>
      <c r="C18" s="188">
        <v>22881.38</v>
      </c>
      <c r="D18" s="196">
        <f t="shared" si="0"/>
        <v>40.739570907148583</v>
      </c>
      <c r="G18" s="20"/>
      <c r="H18" s="20"/>
      <c r="I18" s="20"/>
      <c r="J18" s="20"/>
      <c r="K18" s="20"/>
      <c r="L18" s="20"/>
    </row>
    <row r="19" spans="1:12" ht="17.399999999999999" x14ac:dyDescent="0.3">
      <c r="A19" s="5" t="s">
        <v>36</v>
      </c>
      <c r="B19" s="6">
        <v>56165</v>
      </c>
      <c r="C19" s="188">
        <v>24349.25</v>
      </c>
      <c r="D19" s="196">
        <f t="shared" si="0"/>
        <v>43.353066856583283</v>
      </c>
      <c r="G19" s="20"/>
      <c r="H19" s="20"/>
      <c r="I19" s="20"/>
      <c r="J19" s="20"/>
      <c r="K19" s="20"/>
      <c r="L19" s="20"/>
    </row>
    <row r="20" spans="1:12" ht="15.6" x14ac:dyDescent="0.3">
      <c r="A20" s="5" t="s">
        <v>64</v>
      </c>
      <c r="B20" s="6">
        <v>56165</v>
      </c>
      <c r="C20" s="188">
        <v>26096.84</v>
      </c>
      <c r="D20" s="196">
        <f t="shared" si="0"/>
        <v>46.464595388587199</v>
      </c>
    </row>
    <row r="21" spans="1:12" ht="15.6" x14ac:dyDescent="0.3">
      <c r="A21" s="5" t="s">
        <v>37</v>
      </c>
      <c r="B21" s="6">
        <v>56165</v>
      </c>
      <c r="C21" s="188">
        <v>23810</v>
      </c>
      <c r="D21" s="196">
        <f t="shared" si="0"/>
        <v>42.392949345677913</v>
      </c>
    </row>
    <row r="22" spans="1:12" ht="15.6" x14ac:dyDescent="0.3">
      <c r="A22" s="5" t="s">
        <v>76</v>
      </c>
      <c r="B22" s="6">
        <v>56165</v>
      </c>
      <c r="C22" s="188">
        <v>13473.11</v>
      </c>
      <c r="D22" s="196">
        <f t="shared" si="0"/>
        <v>23.988444760972136</v>
      </c>
    </row>
    <row r="23" spans="1:12" ht="15.6" x14ac:dyDescent="0.3">
      <c r="A23" s="5" t="s">
        <v>23</v>
      </c>
      <c r="B23" s="6">
        <v>56165</v>
      </c>
      <c r="C23" s="188">
        <v>0</v>
      </c>
      <c r="D23" s="196">
        <f t="shared" si="0"/>
        <v>0</v>
      </c>
    </row>
    <row r="24" spans="1:12" ht="15.6" x14ac:dyDescent="0.3">
      <c r="A24" s="5" t="s">
        <v>15</v>
      </c>
      <c r="B24" s="6">
        <v>56165</v>
      </c>
      <c r="C24" s="188">
        <v>29417.55</v>
      </c>
      <c r="D24" s="196">
        <f t="shared" si="0"/>
        <v>52.377014154722687</v>
      </c>
    </row>
    <row r="25" spans="1:12" ht="15.6" x14ac:dyDescent="0.3">
      <c r="A25" s="5" t="s">
        <v>77</v>
      </c>
      <c r="B25" s="6">
        <v>56165</v>
      </c>
      <c r="C25" s="188">
        <v>0</v>
      </c>
      <c r="D25" s="196">
        <f t="shared" si="0"/>
        <v>0</v>
      </c>
    </row>
    <row r="26" spans="1:12" ht="15.6" x14ac:dyDescent="0.3">
      <c r="A26" s="5" t="s">
        <v>78</v>
      </c>
      <c r="B26" s="6">
        <v>56165</v>
      </c>
      <c r="C26" s="188">
        <v>34539.51</v>
      </c>
      <c r="D26" s="196">
        <f t="shared" si="0"/>
        <v>61.496501379862913</v>
      </c>
    </row>
    <row r="27" spans="1:12" ht="15.6" x14ac:dyDescent="0.3">
      <c r="A27" s="5" t="s">
        <v>38</v>
      </c>
      <c r="B27" s="6">
        <v>56165</v>
      </c>
      <c r="C27" s="188">
        <v>18280.41</v>
      </c>
      <c r="D27" s="196">
        <f t="shared" si="0"/>
        <v>32.547689842428554</v>
      </c>
    </row>
    <row r="28" spans="1:12" ht="15.6" x14ac:dyDescent="0.3">
      <c r="A28" s="5" t="s">
        <v>39</v>
      </c>
      <c r="B28" s="6">
        <v>56165</v>
      </c>
      <c r="C28" s="188">
        <v>18102.66</v>
      </c>
      <c r="D28" s="196">
        <f t="shared" si="0"/>
        <v>32.231211608653076</v>
      </c>
    </row>
    <row r="29" spans="1:12" ht="20.399999999999999" customHeight="1" x14ac:dyDescent="0.3">
      <c r="A29" s="8" t="s">
        <v>32</v>
      </c>
      <c r="B29" s="9">
        <f>SUM(B4:B28)</f>
        <v>1460291</v>
      </c>
      <c r="C29" s="192">
        <f>SUM(C4:C28)</f>
        <v>587154.15000000014</v>
      </c>
      <c r="D29" s="197">
        <f t="shared" si="0"/>
        <v>40.208023606253832</v>
      </c>
    </row>
  </sheetData>
  <mergeCells count="1">
    <mergeCell ref="A1:D1"/>
  </mergeCells>
  <pageMargins left="0.39370078740157483" right="0.39370078740157483" top="0.53" bottom="0.74803149606299213" header="0.31496062992125984" footer="0.31496062992125984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0"/>
  <dimension ref="A1:L35"/>
  <sheetViews>
    <sheetView view="pageBreakPreview" topLeftCell="A7" zoomScaleNormal="100" zoomScaleSheetLayoutView="100" workbookViewId="0">
      <selection activeCell="A38" sqref="A38:XFD42"/>
    </sheetView>
  </sheetViews>
  <sheetFormatPr defaultColWidth="9.109375" defaultRowHeight="15" x14ac:dyDescent="0.3"/>
  <cols>
    <col min="1" max="1" width="45.44140625" style="2" customWidth="1"/>
    <col min="2" max="2" width="17.21875" style="2" customWidth="1"/>
    <col min="3" max="3" width="17.44140625" style="2" customWidth="1"/>
    <col min="4" max="4" width="15.2187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5.33203125" style="2" customWidth="1"/>
    <col min="14" max="16384" width="9.109375" style="2"/>
  </cols>
  <sheetData>
    <row r="1" spans="1:12" ht="93.6" customHeight="1" x14ac:dyDescent="0.3">
      <c r="A1" s="209" t="s">
        <v>194</v>
      </c>
      <c r="B1" s="208"/>
      <c r="C1" s="208"/>
      <c r="D1" s="208"/>
      <c r="E1" s="43"/>
      <c r="F1" s="43"/>
      <c r="G1" s="43"/>
      <c r="H1" s="43"/>
      <c r="I1" s="43"/>
      <c r="J1" s="72"/>
      <c r="K1" s="72"/>
      <c r="L1" s="72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8.7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5" t="s">
        <v>3</v>
      </c>
      <c r="B4" s="18">
        <v>1123306</v>
      </c>
      <c r="C4" s="18">
        <v>1123306</v>
      </c>
      <c r="D4" s="164">
        <f>C4/B4*100</f>
        <v>100</v>
      </c>
      <c r="J4" s="4"/>
      <c r="K4" s="4"/>
      <c r="L4" s="4"/>
    </row>
    <row r="5" spans="1:12" ht="15.6" x14ac:dyDescent="0.3">
      <c r="A5" s="5" t="s">
        <v>4</v>
      </c>
      <c r="B5" s="19">
        <v>561653</v>
      </c>
      <c r="C5" s="19">
        <v>561653</v>
      </c>
      <c r="D5" s="164">
        <f t="shared" ref="D5:D35" si="0">C5/B5*100</f>
        <v>100</v>
      </c>
    </row>
    <row r="6" spans="1:12" ht="15.6" x14ac:dyDescent="0.3">
      <c r="A6" s="5" t="s">
        <v>28</v>
      </c>
      <c r="B6" s="19">
        <v>561653</v>
      </c>
      <c r="C6" s="19">
        <v>561653</v>
      </c>
      <c r="D6" s="164">
        <f t="shared" si="0"/>
        <v>100</v>
      </c>
    </row>
    <row r="7" spans="1:12" ht="15.6" x14ac:dyDescent="0.3">
      <c r="A7" s="5" t="s">
        <v>45</v>
      </c>
      <c r="B7" s="19">
        <v>280827</v>
      </c>
      <c r="C7" s="19">
        <v>279283.05</v>
      </c>
      <c r="D7" s="164">
        <f t="shared" si="0"/>
        <v>99.450213120533277</v>
      </c>
    </row>
    <row r="8" spans="1:12" ht="15.6" x14ac:dyDescent="0.3">
      <c r="A8" s="5" t="s">
        <v>41</v>
      </c>
      <c r="B8" s="19">
        <v>280827</v>
      </c>
      <c r="C8" s="19">
        <v>119267.99</v>
      </c>
      <c r="D8" s="164">
        <f t="shared" si="0"/>
        <v>42.470271733131078</v>
      </c>
    </row>
    <row r="9" spans="1:12" ht="15.6" x14ac:dyDescent="0.3">
      <c r="A9" s="5" t="s">
        <v>68</v>
      </c>
      <c r="B9" s="19">
        <v>280827</v>
      </c>
      <c r="C9" s="19">
        <v>280827</v>
      </c>
      <c r="D9" s="164">
        <f t="shared" si="0"/>
        <v>100</v>
      </c>
    </row>
    <row r="10" spans="1:12" ht="15.6" x14ac:dyDescent="0.3">
      <c r="A10" s="5" t="s">
        <v>47</v>
      </c>
      <c r="B10" s="19">
        <v>561653</v>
      </c>
      <c r="C10" s="19">
        <v>561653</v>
      </c>
      <c r="D10" s="164">
        <f t="shared" si="0"/>
        <v>100</v>
      </c>
    </row>
    <row r="11" spans="1:12" ht="15.6" x14ac:dyDescent="0.3">
      <c r="A11" s="5" t="s">
        <v>69</v>
      </c>
      <c r="B11" s="19">
        <v>280827</v>
      </c>
      <c r="C11" s="19">
        <v>280827</v>
      </c>
      <c r="D11" s="164">
        <f t="shared" si="0"/>
        <v>100</v>
      </c>
    </row>
    <row r="12" spans="1:12" ht="15.6" x14ac:dyDescent="0.3">
      <c r="A12" s="5" t="s">
        <v>49</v>
      </c>
      <c r="B12" s="19">
        <v>280827</v>
      </c>
      <c r="C12" s="19">
        <v>280827</v>
      </c>
      <c r="D12" s="164">
        <f t="shared" si="0"/>
        <v>100</v>
      </c>
    </row>
    <row r="13" spans="1:12" ht="15.6" x14ac:dyDescent="0.3">
      <c r="A13" s="5" t="s">
        <v>70</v>
      </c>
      <c r="B13" s="19">
        <v>280827</v>
      </c>
      <c r="C13" s="19">
        <v>280827</v>
      </c>
      <c r="D13" s="164">
        <f t="shared" si="0"/>
        <v>100</v>
      </c>
    </row>
    <row r="14" spans="1:12" ht="15.6" x14ac:dyDescent="0.3">
      <c r="A14" s="5" t="s">
        <v>71</v>
      </c>
      <c r="B14" s="19">
        <v>561653</v>
      </c>
      <c r="C14" s="19">
        <v>561653</v>
      </c>
      <c r="D14" s="164">
        <f t="shared" si="0"/>
        <v>100</v>
      </c>
    </row>
    <row r="15" spans="1:12" ht="15.6" x14ac:dyDescent="0.3">
      <c r="A15" s="5" t="s">
        <v>29</v>
      </c>
      <c r="B15" s="19">
        <v>280827</v>
      </c>
      <c r="C15" s="19">
        <v>280806.37</v>
      </c>
      <c r="D15" s="164">
        <f t="shared" si="0"/>
        <v>99.992653840264651</v>
      </c>
    </row>
    <row r="16" spans="1:12" ht="15.6" x14ac:dyDescent="0.3">
      <c r="A16" s="5" t="s">
        <v>5</v>
      </c>
      <c r="B16" s="19">
        <v>421240</v>
      </c>
      <c r="C16" s="19">
        <v>270700.78999999998</v>
      </c>
      <c r="D16" s="164">
        <f t="shared" si="0"/>
        <v>64.262840660905894</v>
      </c>
    </row>
    <row r="17" spans="1:4" ht="15.6" x14ac:dyDescent="0.3">
      <c r="A17" s="5" t="s">
        <v>40</v>
      </c>
      <c r="B17" s="19">
        <v>280827</v>
      </c>
      <c r="C17" s="19">
        <v>199259.32</v>
      </c>
      <c r="D17" s="164">
        <f t="shared" si="0"/>
        <v>70.954473750743347</v>
      </c>
    </row>
    <row r="18" spans="1:4" ht="15.6" x14ac:dyDescent="0.3">
      <c r="A18" s="5" t="s">
        <v>72</v>
      </c>
      <c r="B18" s="19">
        <v>421240</v>
      </c>
      <c r="C18" s="19">
        <v>329290</v>
      </c>
      <c r="D18" s="164">
        <f t="shared" si="0"/>
        <v>78.171588643053852</v>
      </c>
    </row>
    <row r="19" spans="1:4" ht="15.6" x14ac:dyDescent="0.3">
      <c r="A19" s="5" t="s">
        <v>33</v>
      </c>
      <c r="B19" s="19">
        <v>280827</v>
      </c>
      <c r="C19" s="19">
        <v>279777</v>
      </c>
      <c r="D19" s="164">
        <f t="shared" si="0"/>
        <v>99.626104327575334</v>
      </c>
    </row>
    <row r="20" spans="1:4" ht="15.6" x14ac:dyDescent="0.3">
      <c r="A20" s="5" t="s">
        <v>34</v>
      </c>
      <c r="B20" s="19">
        <v>280827</v>
      </c>
      <c r="C20" s="19">
        <v>280827</v>
      </c>
      <c r="D20" s="164">
        <f t="shared" si="0"/>
        <v>100</v>
      </c>
    </row>
    <row r="21" spans="1:4" ht="15.6" x14ac:dyDescent="0.3">
      <c r="A21" s="5" t="s">
        <v>35</v>
      </c>
      <c r="B21" s="19">
        <v>280827</v>
      </c>
      <c r="C21" s="19">
        <v>280827</v>
      </c>
      <c r="D21" s="164">
        <f t="shared" si="0"/>
        <v>100</v>
      </c>
    </row>
    <row r="22" spans="1:4" ht="15.6" x14ac:dyDescent="0.3">
      <c r="A22" s="5" t="s">
        <v>73</v>
      </c>
      <c r="B22" s="19">
        <v>280827</v>
      </c>
      <c r="C22" s="19">
        <v>280827</v>
      </c>
      <c r="D22" s="164">
        <f t="shared" si="0"/>
        <v>100</v>
      </c>
    </row>
    <row r="23" spans="1:4" ht="15.6" x14ac:dyDescent="0.3">
      <c r="A23" s="5" t="s">
        <v>74</v>
      </c>
      <c r="B23" s="19">
        <v>280827</v>
      </c>
      <c r="C23" s="19">
        <v>280827</v>
      </c>
      <c r="D23" s="164">
        <f t="shared" si="0"/>
        <v>100</v>
      </c>
    </row>
    <row r="24" spans="1:4" ht="15.6" x14ac:dyDescent="0.3">
      <c r="A24" s="5" t="s">
        <v>75</v>
      </c>
      <c r="B24" s="19">
        <v>280827</v>
      </c>
      <c r="C24" s="19">
        <v>278029.96999999997</v>
      </c>
      <c r="D24" s="164">
        <f t="shared" si="0"/>
        <v>99.004002464150517</v>
      </c>
    </row>
    <row r="25" spans="1:4" ht="15.6" x14ac:dyDescent="0.3">
      <c r="A25" s="5" t="s">
        <v>36</v>
      </c>
      <c r="B25" s="19">
        <v>280827</v>
      </c>
      <c r="C25" s="19">
        <v>240020.56</v>
      </c>
      <c r="D25" s="164">
        <f t="shared" si="0"/>
        <v>85.469189216136627</v>
      </c>
    </row>
    <row r="26" spans="1:4" ht="15.6" x14ac:dyDescent="0.3">
      <c r="A26" s="5" t="s">
        <v>64</v>
      </c>
      <c r="B26" s="19">
        <v>280827</v>
      </c>
      <c r="C26" s="19">
        <v>280827</v>
      </c>
      <c r="D26" s="164">
        <f t="shared" si="0"/>
        <v>100</v>
      </c>
    </row>
    <row r="27" spans="1:4" ht="15.6" x14ac:dyDescent="0.3">
      <c r="A27" s="5" t="s">
        <v>37</v>
      </c>
      <c r="B27" s="19">
        <v>421240</v>
      </c>
      <c r="C27" s="19">
        <v>421240</v>
      </c>
      <c r="D27" s="164">
        <f t="shared" si="0"/>
        <v>100</v>
      </c>
    </row>
    <row r="28" spans="1:4" ht="15.6" x14ac:dyDescent="0.3">
      <c r="A28" s="5" t="s">
        <v>76</v>
      </c>
      <c r="B28" s="19">
        <v>280827</v>
      </c>
      <c r="C28" s="19">
        <v>280827</v>
      </c>
      <c r="D28" s="164">
        <f t="shared" si="0"/>
        <v>100</v>
      </c>
    </row>
    <row r="29" spans="1:4" ht="15.6" x14ac:dyDescent="0.3">
      <c r="A29" s="5" t="s">
        <v>23</v>
      </c>
      <c r="B29" s="19">
        <v>280827</v>
      </c>
      <c r="C29" s="19">
        <v>280827</v>
      </c>
      <c r="D29" s="164">
        <f t="shared" si="0"/>
        <v>100</v>
      </c>
    </row>
    <row r="30" spans="1:4" ht="15.6" x14ac:dyDescent="0.3">
      <c r="A30" s="5" t="s">
        <v>15</v>
      </c>
      <c r="B30" s="19">
        <v>421240</v>
      </c>
      <c r="C30" s="19">
        <v>421240</v>
      </c>
      <c r="D30" s="164">
        <f t="shared" si="0"/>
        <v>100</v>
      </c>
    </row>
    <row r="31" spans="1:4" ht="15.6" x14ac:dyDescent="0.3">
      <c r="A31" s="5" t="s">
        <v>77</v>
      </c>
      <c r="B31" s="18">
        <v>280827</v>
      </c>
      <c r="C31" s="18">
        <v>280827</v>
      </c>
      <c r="D31" s="164">
        <f t="shared" si="0"/>
        <v>100</v>
      </c>
    </row>
    <row r="32" spans="1:4" ht="15.6" x14ac:dyDescent="0.3">
      <c r="A32" s="5" t="s">
        <v>78</v>
      </c>
      <c r="B32" s="19">
        <v>280827</v>
      </c>
      <c r="C32" s="19">
        <v>212239.68</v>
      </c>
      <c r="D32" s="164">
        <f t="shared" si="0"/>
        <v>75.576664636947299</v>
      </c>
    </row>
    <row r="33" spans="1:4" ht="15.6" x14ac:dyDescent="0.3">
      <c r="A33" s="5" t="s">
        <v>38</v>
      </c>
      <c r="B33" s="19">
        <v>421240</v>
      </c>
      <c r="C33" s="19">
        <v>421240</v>
      </c>
      <c r="D33" s="164">
        <f t="shared" si="0"/>
        <v>100</v>
      </c>
    </row>
    <row r="34" spans="1:4" ht="15.6" x14ac:dyDescent="0.3">
      <c r="A34" s="5" t="s">
        <v>39</v>
      </c>
      <c r="B34" s="19">
        <v>421240</v>
      </c>
      <c r="C34" s="19">
        <v>322964.67</v>
      </c>
      <c r="D34" s="164">
        <f t="shared" si="0"/>
        <v>76.669990979014329</v>
      </c>
    </row>
    <row r="35" spans="1:4" ht="19.5" customHeight="1" x14ac:dyDescent="0.3">
      <c r="A35" s="8" t="s">
        <v>32</v>
      </c>
      <c r="B35" s="9">
        <f>SUM(B4:B34)</f>
        <v>11513898</v>
      </c>
      <c r="C35" s="47">
        <f>SUM(C4:C34)</f>
        <v>10815201.4</v>
      </c>
      <c r="D35" s="160">
        <f t="shared" si="0"/>
        <v>93.931711050419239</v>
      </c>
    </row>
  </sheetData>
  <mergeCells count="1">
    <mergeCell ref="A1:D1"/>
  </mergeCells>
  <pageMargins left="0.39370078740157483" right="0.39370078740157483" top="0.34" bottom="0.4" header="0.2" footer="0.31496062992125984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0" tint="-0.14999847407452621"/>
  </sheetPr>
  <dimension ref="A1:M24"/>
  <sheetViews>
    <sheetView view="pageBreakPreview" topLeftCell="A13" zoomScaleNormal="100" zoomScaleSheetLayoutView="100" workbookViewId="0">
      <selection activeCell="A26" sqref="A26"/>
    </sheetView>
  </sheetViews>
  <sheetFormatPr defaultColWidth="9.109375" defaultRowHeight="15" x14ac:dyDescent="0.3"/>
  <cols>
    <col min="1" max="1" width="44.44140625" style="2" customWidth="1"/>
    <col min="2" max="2" width="16" style="2" customWidth="1"/>
    <col min="3" max="3" width="16.44140625" style="184" customWidth="1"/>
    <col min="4" max="4" width="15.109375" style="2" customWidth="1"/>
    <col min="5" max="5" width="13.77734375" style="2" customWidth="1"/>
    <col min="6" max="6" width="9.88671875" style="2" customWidth="1"/>
    <col min="7" max="8" width="8.88671875" style="2" customWidth="1"/>
    <col min="9" max="9" width="19.33203125" style="2" customWidth="1"/>
    <col min="10" max="10" width="8.88671875" style="2" customWidth="1"/>
    <col min="11" max="13" width="16.44140625" style="2" customWidth="1"/>
    <col min="14" max="14" width="23.5546875" style="2" customWidth="1"/>
    <col min="15" max="16384" width="9.109375" style="2"/>
  </cols>
  <sheetData>
    <row r="1" spans="1:13" ht="93" customHeight="1" x14ac:dyDescent="0.3">
      <c r="A1" s="208" t="s">
        <v>118</v>
      </c>
      <c r="B1" s="208"/>
      <c r="C1" s="208"/>
      <c r="D1" s="208"/>
      <c r="E1" s="208"/>
      <c r="F1" s="43"/>
      <c r="G1" s="43"/>
      <c r="H1" s="43"/>
      <c r="I1" s="43"/>
      <c r="J1" s="43"/>
      <c r="K1" s="43"/>
      <c r="L1" s="43"/>
      <c r="M1" s="43"/>
    </row>
    <row r="2" spans="1:13" ht="20.25" customHeight="1" x14ac:dyDescent="0.3">
      <c r="A2" s="1"/>
      <c r="B2" s="1"/>
      <c r="C2" s="183"/>
      <c r="D2" s="3"/>
      <c r="E2" s="3" t="s">
        <v>0</v>
      </c>
      <c r="F2" s="44"/>
      <c r="G2" s="44"/>
      <c r="H2" s="44"/>
      <c r="I2" s="44"/>
      <c r="J2" s="45"/>
      <c r="K2" s="46"/>
      <c r="L2" s="46"/>
      <c r="M2" s="46"/>
    </row>
    <row r="3" spans="1:13" ht="93.6" x14ac:dyDescent="0.3">
      <c r="A3" s="194" t="s">
        <v>2</v>
      </c>
      <c r="B3" s="195" t="s">
        <v>106</v>
      </c>
      <c r="C3" s="195" t="s">
        <v>107</v>
      </c>
      <c r="D3" s="195" t="s">
        <v>102</v>
      </c>
      <c r="E3" s="195" t="s">
        <v>115</v>
      </c>
      <c r="K3" s="10"/>
      <c r="L3" s="10"/>
      <c r="M3" s="10"/>
    </row>
    <row r="4" spans="1:13" ht="31.2" x14ac:dyDescent="0.3">
      <c r="A4" s="94" t="s">
        <v>20</v>
      </c>
      <c r="B4" s="97">
        <v>773409.75</v>
      </c>
      <c r="C4" s="97">
        <v>773409.75</v>
      </c>
      <c r="D4" s="97">
        <v>773409.75</v>
      </c>
      <c r="E4" s="174">
        <f>D4/C4*100</f>
        <v>100</v>
      </c>
      <c r="F4" s="4"/>
    </row>
    <row r="5" spans="1:13" ht="31.2" x14ac:dyDescent="0.3">
      <c r="A5" s="95" t="s">
        <v>91</v>
      </c>
      <c r="B5" s="97">
        <v>390295.49</v>
      </c>
      <c r="C5" s="97">
        <v>390295.49</v>
      </c>
      <c r="D5" s="97">
        <v>390295.49</v>
      </c>
      <c r="E5" s="174">
        <f t="shared" ref="E5:E21" si="0">D5/C5*100</f>
        <v>100</v>
      </c>
    </row>
    <row r="6" spans="1:13" ht="31.2" x14ac:dyDescent="0.3">
      <c r="A6" s="94" t="s">
        <v>51</v>
      </c>
      <c r="B6" s="97">
        <v>120562.84</v>
      </c>
      <c r="C6" s="97">
        <v>117729.25</v>
      </c>
      <c r="D6" s="97">
        <v>117729.25</v>
      </c>
      <c r="E6" s="174">
        <f t="shared" si="0"/>
        <v>100</v>
      </c>
      <c r="F6" s="4"/>
      <c r="G6" s="4"/>
      <c r="H6" s="4"/>
    </row>
    <row r="7" spans="1:13" ht="31.2" x14ac:dyDescent="0.3">
      <c r="A7" s="94" t="s">
        <v>52</v>
      </c>
      <c r="B7" s="97">
        <v>344465.25</v>
      </c>
      <c r="C7" s="97">
        <v>335771.27</v>
      </c>
      <c r="D7" s="97">
        <v>335771.27</v>
      </c>
      <c r="E7" s="174">
        <f t="shared" si="0"/>
        <v>100</v>
      </c>
      <c r="F7" s="4"/>
      <c r="G7" s="4"/>
      <c r="H7" s="4"/>
    </row>
    <row r="8" spans="1:13" ht="31.2" x14ac:dyDescent="0.3">
      <c r="A8" s="94" t="s">
        <v>53</v>
      </c>
      <c r="B8" s="97">
        <v>1033395.76</v>
      </c>
      <c r="C8" s="97">
        <v>1033395.76</v>
      </c>
      <c r="D8" s="97">
        <v>1033395.76</v>
      </c>
      <c r="E8" s="174">
        <f t="shared" si="0"/>
        <v>100</v>
      </c>
    </row>
    <row r="9" spans="1:13" ht="31.2" x14ac:dyDescent="0.3">
      <c r="A9" s="94" t="s">
        <v>55</v>
      </c>
      <c r="B9" s="97">
        <v>378911.78</v>
      </c>
      <c r="C9" s="97">
        <v>378911.78</v>
      </c>
      <c r="D9" s="97">
        <v>378911.78</v>
      </c>
      <c r="E9" s="174">
        <f t="shared" si="0"/>
        <v>100</v>
      </c>
    </row>
    <row r="10" spans="1:13" ht="31.2" x14ac:dyDescent="0.3">
      <c r="A10" s="94" t="s">
        <v>21</v>
      </c>
      <c r="B10" s="97">
        <v>577683.73</v>
      </c>
      <c r="C10" s="97">
        <v>577683.73</v>
      </c>
      <c r="D10" s="97">
        <v>577683.73</v>
      </c>
      <c r="E10" s="174">
        <f t="shared" si="0"/>
        <v>100</v>
      </c>
    </row>
    <row r="11" spans="1:13" ht="31.2" x14ac:dyDescent="0.3">
      <c r="A11" s="94" t="s">
        <v>22</v>
      </c>
      <c r="B11" s="97">
        <v>289046.82</v>
      </c>
      <c r="C11" s="97">
        <v>289046.82</v>
      </c>
      <c r="D11" s="97">
        <v>289046.82</v>
      </c>
      <c r="E11" s="174">
        <f t="shared" si="0"/>
        <v>100</v>
      </c>
    </row>
    <row r="12" spans="1:13" ht="15.6" x14ac:dyDescent="0.3">
      <c r="A12" s="94" t="s">
        <v>5</v>
      </c>
      <c r="B12" s="97">
        <v>1138095.06</v>
      </c>
      <c r="C12" s="97">
        <v>1097703.77</v>
      </c>
      <c r="D12" s="97">
        <v>1097703.77</v>
      </c>
      <c r="E12" s="174">
        <f t="shared" si="0"/>
        <v>100</v>
      </c>
    </row>
    <row r="13" spans="1:13" ht="31.2" x14ac:dyDescent="0.3">
      <c r="A13" s="95" t="s">
        <v>57</v>
      </c>
      <c r="B13" s="97">
        <v>1339539.25</v>
      </c>
      <c r="C13" s="97">
        <v>1180871.3</v>
      </c>
      <c r="D13" s="97">
        <v>1177075.93</v>
      </c>
      <c r="E13" s="174">
        <f t="shared" si="0"/>
        <v>99.678595796171848</v>
      </c>
    </row>
    <row r="14" spans="1:13" ht="31.2" x14ac:dyDescent="0.3">
      <c r="A14" s="80" t="s">
        <v>90</v>
      </c>
      <c r="B14" s="97">
        <v>996370.16</v>
      </c>
      <c r="C14" s="97">
        <v>963204.07</v>
      </c>
      <c r="D14" s="97">
        <v>963204.07</v>
      </c>
      <c r="E14" s="174">
        <f t="shared" si="0"/>
        <v>100</v>
      </c>
    </row>
    <row r="15" spans="1:13" ht="31.2" x14ac:dyDescent="0.3">
      <c r="A15" s="93" t="s">
        <v>79</v>
      </c>
      <c r="B15" s="97">
        <v>1107886.3700000001</v>
      </c>
      <c r="C15" s="97">
        <v>1103042.6100000001</v>
      </c>
      <c r="D15" s="97">
        <v>1103042.6100000001</v>
      </c>
      <c r="E15" s="174">
        <f t="shared" si="0"/>
        <v>100</v>
      </c>
    </row>
    <row r="16" spans="1:13" ht="15.6" x14ac:dyDescent="0.3">
      <c r="A16" s="90" t="s">
        <v>33</v>
      </c>
      <c r="B16" s="96">
        <v>3721873.77</v>
      </c>
      <c r="C16" s="96">
        <v>3721873.77</v>
      </c>
      <c r="D16" s="96">
        <v>3721868.12</v>
      </c>
      <c r="E16" s="174">
        <f t="shared" si="0"/>
        <v>99.999848194744118</v>
      </c>
      <c r="F16" s="4"/>
      <c r="G16" s="4"/>
      <c r="H16" s="4"/>
    </row>
    <row r="17" spans="1:5" ht="31.2" x14ac:dyDescent="0.3">
      <c r="A17" s="93" t="s">
        <v>24</v>
      </c>
      <c r="B17" s="97">
        <v>691961.8</v>
      </c>
      <c r="C17" s="97">
        <v>691961.8</v>
      </c>
      <c r="D17" s="97">
        <v>691961.79</v>
      </c>
      <c r="E17" s="174">
        <f t="shared" si="0"/>
        <v>99.99999855483351</v>
      </c>
    </row>
    <row r="18" spans="1:5" ht="31.2" x14ac:dyDescent="0.3">
      <c r="A18" s="93" t="s">
        <v>25</v>
      </c>
      <c r="B18" s="97">
        <v>370300.15</v>
      </c>
      <c r="C18" s="97">
        <v>276450</v>
      </c>
      <c r="D18" s="97">
        <v>276450</v>
      </c>
      <c r="E18" s="174">
        <f t="shared" si="0"/>
        <v>100</v>
      </c>
    </row>
    <row r="19" spans="1:5" ht="31.2" x14ac:dyDescent="0.3">
      <c r="A19" s="93" t="s">
        <v>26</v>
      </c>
      <c r="B19" s="97">
        <v>483520.71</v>
      </c>
      <c r="C19" s="97">
        <v>483520.71</v>
      </c>
      <c r="D19" s="97">
        <v>483520.71</v>
      </c>
      <c r="E19" s="174">
        <f t="shared" si="0"/>
        <v>100</v>
      </c>
    </row>
    <row r="20" spans="1:5" ht="31.2" x14ac:dyDescent="0.3">
      <c r="A20" s="93" t="s">
        <v>27</v>
      </c>
      <c r="B20" s="97">
        <v>441511.1</v>
      </c>
      <c r="C20" s="97">
        <v>441511.1</v>
      </c>
      <c r="D20" s="97">
        <v>441511.1</v>
      </c>
      <c r="E20" s="174">
        <f t="shared" si="0"/>
        <v>100</v>
      </c>
    </row>
    <row r="21" spans="1:5" ht="24.6" customHeight="1" x14ac:dyDescent="0.3">
      <c r="A21" s="25" t="s">
        <v>32</v>
      </c>
      <c r="B21" s="98">
        <f>SUM(B4:B20)</f>
        <v>14198829.790000003</v>
      </c>
      <c r="C21" s="144">
        <f>SUM(C4:C20)</f>
        <v>13856382.98</v>
      </c>
      <c r="D21" s="98">
        <f>SUM(D4:D20)</f>
        <v>13852581.950000001</v>
      </c>
      <c r="E21" s="173">
        <f t="shared" si="0"/>
        <v>99.972568382344178</v>
      </c>
    </row>
    <row r="23" spans="1:5" x14ac:dyDescent="0.3">
      <c r="A23" s="184"/>
      <c r="B23" s="184"/>
      <c r="D23" s="184"/>
      <c r="E23" s="184"/>
    </row>
    <row r="24" spans="1:5" ht="85.2" customHeight="1" x14ac:dyDescent="0.3">
      <c r="A24" s="205" t="s">
        <v>119</v>
      </c>
      <c r="B24" s="205"/>
      <c r="C24" s="205"/>
      <c r="D24" s="205"/>
      <c r="E24" s="205"/>
    </row>
  </sheetData>
  <mergeCells count="2">
    <mergeCell ref="A24:E24"/>
    <mergeCell ref="A1:E1"/>
  </mergeCells>
  <pageMargins left="0.39370078740157483" right="0.39370078740157483" top="0.34" bottom="0.23" header="0.15748031496062992" footer="0.15748031496062992"/>
  <pageSetup paperSize="9" scale="90" fitToHeight="0" orientation="portrait" r:id="rId1"/>
  <headerFooter>
    <oddHeader>&amp;C&amp;P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1"/>
  <dimension ref="A1:L35"/>
  <sheetViews>
    <sheetView view="pageBreakPreview" topLeftCell="A7" zoomScaleNormal="100" zoomScaleSheetLayoutView="100" workbookViewId="0">
      <selection activeCell="A38" sqref="A38:XFD42"/>
    </sheetView>
  </sheetViews>
  <sheetFormatPr defaultColWidth="9.109375" defaultRowHeight="15" x14ac:dyDescent="0.3"/>
  <cols>
    <col min="1" max="1" width="47.77734375" style="2" customWidth="1"/>
    <col min="2" max="2" width="15.5546875" style="2" customWidth="1"/>
    <col min="3" max="3" width="16.44140625" style="2" customWidth="1"/>
    <col min="4" max="4" width="14.4414062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2.44140625" style="2" customWidth="1"/>
    <col min="14" max="16384" width="9.109375" style="2"/>
  </cols>
  <sheetData>
    <row r="1" spans="1:12" ht="101.4" customHeight="1" x14ac:dyDescent="0.3">
      <c r="A1" s="209" t="s">
        <v>195</v>
      </c>
      <c r="B1" s="208"/>
      <c r="C1" s="208"/>
      <c r="D1" s="208"/>
      <c r="E1" s="43"/>
      <c r="F1" s="43"/>
      <c r="G1" s="43"/>
      <c r="H1" s="43"/>
      <c r="I1" s="43"/>
      <c r="J1" s="72"/>
      <c r="K1" s="72"/>
      <c r="L1" s="72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8.7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5" t="s">
        <v>3</v>
      </c>
      <c r="B4" s="6">
        <v>41487</v>
      </c>
      <c r="C4" s="39">
        <v>29914.5</v>
      </c>
      <c r="D4" s="161">
        <f>C4/B4*100</f>
        <v>72.105719864053796</v>
      </c>
      <c r="J4" s="10"/>
      <c r="K4" s="10"/>
      <c r="L4" s="10"/>
    </row>
    <row r="5" spans="1:12" ht="15.6" x14ac:dyDescent="0.3">
      <c r="A5" s="5" t="s">
        <v>4</v>
      </c>
      <c r="B5" s="6">
        <v>13257</v>
      </c>
      <c r="C5" s="39">
        <v>13250</v>
      </c>
      <c r="D5" s="161">
        <f t="shared" ref="D5:D35" si="0">C5/B5*100</f>
        <v>99.947197706871833</v>
      </c>
      <c r="J5" s="4"/>
      <c r="K5" s="4"/>
      <c r="L5" s="4"/>
    </row>
    <row r="6" spans="1:12" ht="15.6" x14ac:dyDescent="0.3">
      <c r="A6" s="5" t="s">
        <v>28</v>
      </c>
      <c r="B6" s="6">
        <v>4224</v>
      </c>
      <c r="C6" s="39">
        <v>4224</v>
      </c>
      <c r="D6" s="161">
        <f t="shared" si="0"/>
        <v>100</v>
      </c>
    </row>
    <row r="7" spans="1:12" ht="15.6" x14ac:dyDescent="0.3">
      <c r="A7" s="5" t="s">
        <v>45</v>
      </c>
      <c r="B7" s="6">
        <v>2041</v>
      </c>
      <c r="C7" s="39">
        <v>2041</v>
      </c>
      <c r="D7" s="161">
        <f t="shared" si="0"/>
        <v>100</v>
      </c>
    </row>
    <row r="8" spans="1:12" ht="15.6" x14ac:dyDescent="0.3">
      <c r="A8" s="5" t="s">
        <v>41</v>
      </c>
      <c r="B8" s="6">
        <v>1019</v>
      </c>
      <c r="C8" s="187">
        <v>1019</v>
      </c>
      <c r="D8" s="161">
        <f t="shared" si="0"/>
        <v>100</v>
      </c>
    </row>
    <row r="9" spans="1:12" ht="15.6" x14ac:dyDescent="0.3">
      <c r="A9" s="5" t="s">
        <v>68</v>
      </c>
      <c r="B9" s="6">
        <v>2717</v>
      </c>
      <c r="C9" s="187">
        <v>2717</v>
      </c>
      <c r="D9" s="161">
        <f t="shared" si="0"/>
        <v>100</v>
      </c>
    </row>
    <row r="10" spans="1:12" ht="15.6" x14ac:dyDescent="0.3">
      <c r="A10" s="5" t="s">
        <v>47</v>
      </c>
      <c r="B10" s="6">
        <v>8441</v>
      </c>
      <c r="C10" s="187">
        <v>8441</v>
      </c>
      <c r="D10" s="161">
        <f t="shared" si="0"/>
        <v>100</v>
      </c>
    </row>
    <row r="11" spans="1:12" ht="15.6" x14ac:dyDescent="0.3">
      <c r="A11" s="5" t="s">
        <v>69</v>
      </c>
      <c r="B11" s="6">
        <v>2028</v>
      </c>
      <c r="C11" s="187">
        <v>2028</v>
      </c>
      <c r="D11" s="161">
        <f t="shared" si="0"/>
        <v>100</v>
      </c>
    </row>
    <row r="12" spans="1:12" ht="15.6" x14ac:dyDescent="0.3">
      <c r="A12" s="5" t="s">
        <v>49</v>
      </c>
      <c r="B12" s="6">
        <v>747</v>
      </c>
      <c r="C12" s="187">
        <v>747</v>
      </c>
      <c r="D12" s="161">
        <f t="shared" si="0"/>
        <v>100</v>
      </c>
    </row>
    <row r="13" spans="1:12" ht="15.6" x14ac:dyDescent="0.3">
      <c r="A13" s="5" t="s">
        <v>70</v>
      </c>
      <c r="B13" s="6">
        <v>3028</v>
      </c>
      <c r="C13" s="187">
        <v>3028</v>
      </c>
      <c r="D13" s="161">
        <f t="shared" si="0"/>
        <v>100</v>
      </c>
    </row>
    <row r="14" spans="1:12" ht="15.6" x14ac:dyDescent="0.3">
      <c r="A14" s="5" t="s">
        <v>71</v>
      </c>
      <c r="B14" s="6">
        <v>3957</v>
      </c>
      <c r="C14" s="187">
        <v>3957</v>
      </c>
      <c r="D14" s="161">
        <f t="shared" si="0"/>
        <v>100</v>
      </c>
    </row>
    <row r="15" spans="1:12" ht="15.6" x14ac:dyDescent="0.3">
      <c r="A15" s="5" t="s">
        <v>29</v>
      </c>
      <c r="B15" s="6">
        <v>767</v>
      </c>
      <c r="C15" s="187">
        <v>767</v>
      </c>
      <c r="D15" s="161">
        <f t="shared" si="0"/>
        <v>100</v>
      </c>
    </row>
    <row r="16" spans="1:12" ht="15.6" x14ac:dyDescent="0.3">
      <c r="A16" s="5" t="s">
        <v>5</v>
      </c>
      <c r="B16" s="6">
        <v>2964</v>
      </c>
      <c r="C16" s="187">
        <v>2964</v>
      </c>
      <c r="D16" s="161">
        <f t="shared" si="0"/>
        <v>100</v>
      </c>
    </row>
    <row r="17" spans="1:4" ht="15.6" x14ac:dyDescent="0.3">
      <c r="A17" s="5" t="s">
        <v>40</v>
      </c>
      <c r="B17" s="6">
        <v>1359</v>
      </c>
      <c r="C17" s="187">
        <v>1359</v>
      </c>
      <c r="D17" s="161">
        <f t="shared" si="0"/>
        <v>100</v>
      </c>
    </row>
    <row r="18" spans="1:4" ht="15.6" x14ac:dyDescent="0.3">
      <c r="A18" s="5" t="s">
        <v>72</v>
      </c>
      <c r="B18" s="6">
        <v>2443</v>
      </c>
      <c r="C18" s="187">
        <v>0</v>
      </c>
      <c r="D18" s="161">
        <f t="shared" si="0"/>
        <v>0</v>
      </c>
    </row>
    <row r="19" spans="1:4" ht="15.6" x14ac:dyDescent="0.3">
      <c r="A19" s="5" t="s">
        <v>33</v>
      </c>
      <c r="B19" s="6">
        <v>1359</v>
      </c>
      <c r="C19" s="187">
        <v>1359</v>
      </c>
      <c r="D19" s="161">
        <f t="shared" si="0"/>
        <v>100</v>
      </c>
    </row>
    <row r="20" spans="1:4" ht="15.6" x14ac:dyDescent="0.3">
      <c r="A20" s="5" t="s">
        <v>34</v>
      </c>
      <c r="B20" s="6">
        <v>2041</v>
      </c>
      <c r="C20" s="187">
        <v>2041</v>
      </c>
      <c r="D20" s="161">
        <f t="shared" si="0"/>
        <v>100</v>
      </c>
    </row>
    <row r="21" spans="1:4" ht="15.6" x14ac:dyDescent="0.3">
      <c r="A21" s="5" t="s">
        <v>35</v>
      </c>
      <c r="B21" s="6">
        <v>2112</v>
      </c>
      <c r="C21" s="187">
        <v>0</v>
      </c>
      <c r="D21" s="161">
        <f t="shared" si="0"/>
        <v>0</v>
      </c>
    </row>
    <row r="22" spans="1:4" ht="15.6" x14ac:dyDescent="0.3">
      <c r="A22" s="5" t="s">
        <v>73</v>
      </c>
      <c r="B22" s="6">
        <v>2612</v>
      </c>
      <c r="C22" s="187">
        <v>2612</v>
      </c>
      <c r="D22" s="161">
        <f t="shared" si="0"/>
        <v>100</v>
      </c>
    </row>
    <row r="23" spans="1:4" ht="15.6" x14ac:dyDescent="0.3">
      <c r="A23" s="5" t="s">
        <v>74</v>
      </c>
      <c r="B23" s="6">
        <v>1281</v>
      </c>
      <c r="C23" s="187">
        <v>1281</v>
      </c>
      <c r="D23" s="161">
        <f t="shared" si="0"/>
        <v>100</v>
      </c>
    </row>
    <row r="24" spans="1:4" ht="15.6" x14ac:dyDescent="0.3">
      <c r="A24" s="5" t="s">
        <v>75</v>
      </c>
      <c r="B24" s="6">
        <v>1338</v>
      </c>
      <c r="C24" s="187">
        <v>1338</v>
      </c>
      <c r="D24" s="161">
        <f t="shared" si="0"/>
        <v>100</v>
      </c>
    </row>
    <row r="25" spans="1:4" ht="15.6" x14ac:dyDescent="0.3">
      <c r="A25" s="5" t="s">
        <v>36</v>
      </c>
      <c r="B25" s="6">
        <v>2041</v>
      </c>
      <c r="C25" s="187">
        <v>2041</v>
      </c>
      <c r="D25" s="161">
        <f t="shared" si="0"/>
        <v>100</v>
      </c>
    </row>
    <row r="26" spans="1:4" ht="15.6" x14ac:dyDescent="0.3">
      <c r="A26" s="5" t="s">
        <v>64</v>
      </c>
      <c r="B26" s="6">
        <v>4315</v>
      </c>
      <c r="C26" s="187">
        <v>4315</v>
      </c>
      <c r="D26" s="161">
        <f t="shared" si="0"/>
        <v>100</v>
      </c>
    </row>
    <row r="27" spans="1:4" ht="15.6" x14ac:dyDescent="0.3">
      <c r="A27" s="5" t="s">
        <v>37</v>
      </c>
      <c r="B27" s="6">
        <v>3893</v>
      </c>
      <c r="C27" s="187">
        <v>0</v>
      </c>
      <c r="D27" s="161">
        <f t="shared" si="0"/>
        <v>0</v>
      </c>
    </row>
    <row r="28" spans="1:4" ht="15.6" x14ac:dyDescent="0.3">
      <c r="A28" s="5" t="s">
        <v>76</v>
      </c>
      <c r="B28" s="6">
        <v>936</v>
      </c>
      <c r="C28" s="187">
        <v>936</v>
      </c>
      <c r="D28" s="161">
        <f t="shared" si="0"/>
        <v>100</v>
      </c>
    </row>
    <row r="29" spans="1:4" ht="15.6" x14ac:dyDescent="0.3">
      <c r="A29" s="5" t="s">
        <v>23</v>
      </c>
      <c r="B29" s="6">
        <v>2126</v>
      </c>
      <c r="C29" s="187">
        <v>2126</v>
      </c>
      <c r="D29" s="161">
        <f t="shared" si="0"/>
        <v>100</v>
      </c>
    </row>
    <row r="30" spans="1:4" ht="15.6" x14ac:dyDescent="0.3">
      <c r="A30" s="5" t="s">
        <v>15</v>
      </c>
      <c r="B30" s="6">
        <v>2717</v>
      </c>
      <c r="C30" s="187">
        <v>2717</v>
      </c>
      <c r="D30" s="161">
        <f t="shared" si="0"/>
        <v>100</v>
      </c>
    </row>
    <row r="31" spans="1:4" ht="15.6" x14ac:dyDescent="0.3">
      <c r="A31" s="5" t="s">
        <v>77</v>
      </c>
      <c r="B31" s="6">
        <v>1021</v>
      </c>
      <c r="C31" s="187">
        <v>1021</v>
      </c>
      <c r="D31" s="161">
        <f t="shared" si="0"/>
        <v>100</v>
      </c>
    </row>
    <row r="32" spans="1:4" ht="15.6" x14ac:dyDescent="0.3">
      <c r="A32" s="5" t="s">
        <v>78</v>
      </c>
      <c r="B32" s="6">
        <v>2041</v>
      </c>
      <c r="C32" s="187">
        <v>2041</v>
      </c>
      <c r="D32" s="161">
        <f t="shared" si="0"/>
        <v>100</v>
      </c>
    </row>
    <row r="33" spans="1:4" ht="15.6" x14ac:dyDescent="0.3">
      <c r="A33" s="5" t="s">
        <v>38</v>
      </c>
      <c r="B33" s="6">
        <v>3464</v>
      </c>
      <c r="C33" s="187">
        <v>3464</v>
      </c>
      <c r="D33" s="161">
        <f t="shared" si="0"/>
        <v>100</v>
      </c>
    </row>
    <row r="34" spans="1:4" ht="15.6" x14ac:dyDescent="0.3">
      <c r="A34" s="5" t="s">
        <v>39</v>
      </c>
      <c r="B34" s="6">
        <v>4224</v>
      </c>
      <c r="C34" s="187">
        <v>4224</v>
      </c>
      <c r="D34" s="161">
        <f t="shared" si="0"/>
        <v>100</v>
      </c>
    </row>
    <row r="35" spans="1:4" ht="19.5" customHeight="1" x14ac:dyDescent="0.3">
      <c r="A35" s="8" t="s">
        <v>32</v>
      </c>
      <c r="B35" s="9">
        <f>SUM(B4:B34)</f>
        <v>128000</v>
      </c>
      <c r="C35" s="9">
        <f>SUM(C4:C34)</f>
        <v>107972.5</v>
      </c>
      <c r="D35" s="162">
        <f t="shared" si="0"/>
        <v>84.353515625</v>
      </c>
    </row>
  </sheetData>
  <mergeCells count="1">
    <mergeCell ref="A1:D1"/>
  </mergeCells>
  <pageMargins left="0.39370078740157483" right="0.39370078740157483" top="0.35" bottom="0.21" header="0.17" footer="0.17"/>
  <pageSetup paperSize="9" fitToHeight="0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/>
  <dimension ref="A1:L35"/>
  <sheetViews>
    <sheetView view="pageBreakPreview" topLeftCell="A7" zoomScaleNormal="100" zoomScaleSheetLayoutView="100" workbookViewId="0">
      <selection activeCell="H37" sqref="H37"/>
    </sheetView>
  </sheetViews>
  <sheetFormatPr defaultColWidth="9.109375" defaultRowHeight="15" x14ac:dyDescent="0.3"/>
  <cols>
    <col min="1" max="1" width="46.44140625" style="2" customWidth="1"/>
    <col min="2" max="2" width="17" style="2" customWidth="1"/>
    <col min="3" max="3" width="17.21875" style="2" customWidth="1"/>
    <col min="4" max="4" width="13.7773437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3.33203125" style="2" customWidth="1"/>
    <col min="14" max="16384" width="9.109375" style="2"/>
  </cols>
  <sheetData>
    <row r="1" spans="1:12" ht="118.5" customHeight="1" x14ac:dyDescent="0.3">
      <c r="A1" s="209" t="s">
        <v>196</v>
      </c>
      <c r="B1" s="208"/>
      <c r="C1" s="208"/>
      <c r="D1" s="208"/>
      <c r="E1" s="43"/>
      <c r="F1" s="43"/>
      <c r="G1" s="43"/>
      <c r="H1" s="43"/>
      <c r="I1" s="43"/>
      <c r="J1" s="72"/>
      <c r="K1" s="72"/>
      <c r="L1" s="72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8.7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5" t="s">
        <v>3</v>
      </c>
      <c r="B4" s="6">
        <v>12356566</v>
      </c>
      <c r="C4" s="187">
        <v>12356566</v>
      </c>
      <c r="D4" s="172">
        <f>C4/B4*100</f>
        <v>100</v>
      </c>
      <c r="J4" s="4"/>
      <c r="K4" s="4"/>
      <c r="L4" s="4"/>
    </row>
    <row r="5" spans="1:12" ht="15.6" x14ac:dyDescent="0.3">
      <c r="A5" s="5" t="s">
        <v>4</v>
      </c>
      <c r="B5" s="6">
        <v>2246812</v>
      </c>
      <c r="C5" s="187">
        <v>2246812</v>
      </c>
      <c r="D5" s="172">
        <f t="shared" ref="D5:D35" si="0">C5/B5*100</f>
        <v>100</v>
      </c>
    </row>
    <row r="6" spans="1:12" ht="15.6" x14ac:dyDescent="0.3">
      <c r="A6" s="5" t="s">
        <v>28</v>
      </c>
      <c r="B6" s="6">
        <v>2246812</v>
      </c>
      <c r="C6" s="187">
        <v>2246812</v>
      </c>
      <c r="D6" s="172">
        <f t="shared" si="0"/>
        <v>100</v>
      </c>
    </row>
    <row r="7" spans="1:12" ht="15.6" x14ac:dyDescent="0.3">
      <c r="A7" s="5" t="s">
        <v>45</v>
      </c>
      <c r="B7" s="6">
        <v>1404333</v>
      </c>
      <c r="C7" s="187">
        <v>1015501.01</v>
      </c>
      <c r="D7" s="172">
        <f t="shared" si="0"/>
        <v>72.311980847847352</v>
      </c>
    </row>
    <row r="8" spans="1:12" ht="15.6" x14ac:dyDescent="0.3">
      <c r="A8" s="5" t="s">
        <v>41</v>
      </c>
      <c r="B8" s="6">
        <v>1123506</v>
      </c>
      <c r="C8" s="187">
        <v>915138</v>
      </c>
      <c r="D8" s="172">
        <f t="shared" si="0"/>
        <v>81.453770607366579</v>
      </c>
    </row>
    <row r="9" spans="1:12" ht="15.6" x14ac:dyDescent="0.3">
      <c r="A9" s="5" t="s">
        <v>68</v>
      </c>
      <c r="B9" s="6">
        <v>1404533</v>
      </c>
      <c r="C9" s="187">
        <v>1404533</v>
      </c>
      <c r="D9" s="172">
        <f t="shared" si="0"/>
        <v>100</v>
      </c>
    </row>
    <row r="10" spans="1:12" ht="15.6" x14ac:dyDescent="0.3">
      <c r="A10" s="5" t="s">
        <v>47</v>
      </c>
      <c r="B10" s="6">
        <v>2246812</v>
      </c>
      <c r="C10" s="187">
        <v>2246812</v>
      </c>
      <c r="D10" s="172">
        <f t="shared" si="0"/>
        <v>100</v>
      </c>
    </row>
    <row r="11" spans="1:12" ht="15.6" x14ac:dyDescent="0.3">
      <c r="A11" s="5" t="s">
        <v>69</v>
      </c>
      <c r="B11" s="6">
        <v>1404533</v>
      </c>
      <c r="C11" s="187">
        <v>1404533</v>
      </c>
      <c r="D11" s="172">
        <f t="shared" si="0"/>
        <v>100</v>
      </c>
    </row>
    <row r="12" spans="1:12" ht="15.6" x14ac:dyDescent="0.3">
      <c r="A12" s="5" t="s">
        <v>49</v>
      </c>
      <c r="B12" s="7">
        <v>1123506</v>
      </c>
      <c r="C12" s="189">
        <v>1099479.5900000001</v>
      </c>
      <c r="D12" s="172">
        <f t="shared" si="0"/>
        <v>97.861479155429535</v>
      </c>
    </row>
    <row r="13" spans="1:12" ht="15.6" x14ac:dyDescent="0.3">
      <c r="A13" s="5" t="s">
        <v>70</v>
      </c>
      <c r="B13" s="6">
        <v>1123706</v>
      </c>
      <c r="C13" s="187">
        <v>1123706</v>
      </c>
      <c r="D13" s="172">
        <f t="shared" si="0"/>
        <v>100</v>
      </c>
    </row>
    <row r="14" spans="1:12" ht="15.6" x14ac:dyDescent="0.3">
      <c r="A14" s="5" t="s">
        <v>71</v>
      </c>
      <c r="B14" s="6">
        <v>2247812</v>
      </c>
      <c r="C14" s="187">
        <v>2247812</v>
      </c>
      <c r="D14" s="172">
        <f t="shared" si="0"/>
        <v>100</v>
      </c>
    </row>
    <row r="15" spans="1:12" ht="15.6" x14ac:dyDescent="0.3">
      <c r="A15" s="5" t="s">
        <v>29</v>
      </c>
      <c r="B15" s="6">
        <v>1123506</v>
      </c>
      <c r="C15" s="187">
        <v>1096046.58</v>
      </c>
      <c r="D15" s="172">
        <f t="shared" si="0"/>
        <v>97.555916924342199</v>
      </c>
    </row>
    <row r="16" spans="1:12" ht="15.6" x14ac:dyDescent="0.3">
      <c r="A16" s="5" t="s">
        <v>5</v>
      </c>
      <c r="B16" s="6">
        <v>1966186</v>
      </c>
      <c r="C16" s="187">
        <v>1937373.65</v>
      </c>
      <c r="D16" s="172">
        <f t="shared" si="0"/>
        <v>98.534607102278216</v>
      </c>
    </row>
    <row r="17" spans="1:4" ht="15.6" x14ac:dyDescent="0.3">
      <c r="A17" s="5" t="s">
        <v>40</v>
      </c>
      <c r="B17" s="6">
        <v>1123906</v>
      </c>
      <c r="C17" s="187">
        <v>1122406</v>
      </c>
      <c r="D17" s="172">
        <f t="shared" si="0"/>
        <v>99.866536881198257</v>
      </c>
    </row>
    <row r="18" spans="1:4" ht="15.6" x14ac:dyDescent="0.3">
      <c r="A18" s="5" t="s">
        <v>72</v>
      </c>
      <c r="B18" s="6">
        <v>1966186</v>
      </c>
      <c r="C18" s="187">
        <v>1408445.22</v>
      </c>
      <c r="D18" s="172">
        <f t="shared" si="0"/>
        <v>71.633366324447437</v>
      </c>
    </row>
    <row r="19" spans="1:4" ht="15.6" x14ac:dyDescent="0.3">
      <c r="A19" s="5" t="s">
        <v>33</v>
      </c>
      <c r="B19" s="6">
        <v>1404533</v>
      </c>
      <c r="C19" s="187">
        <v>1404533</v>
      </c>
      <c r="D19" s="172">
        <f t="shared" si="0"/>
        <v>100</v>
      </c>
    </row>
    <row r="20" spans="1:4" ht="15.6" x14ac:dyDescent="0.3">
      <c r="A20" s="5" t="s">
        <v>34</v>
      </c>
      <c r="B20" s="6">
        <v>1404533</v>
      </c>
      <c r="C20" s="187">
        <v>1404533</v>
      </c>
      <c r="D20" s="172">
        <f t="shared" si="0"/>
        <v>100</v>
      </c>
    </row>
    <row r="21" spans="1:4" ht="15.6" x14ac:dyDescent="0.3">
      <c r="A21" s="5" t="s">
        <v>35</v>
      </c>
      <c r="B21" s="6">
        <v>1404333</v>
      </c>
      <c r="C21" s="187">
        <v>1404333</v>
      </c>
      <c r="D21" s="172">
        <f t="shared" si="0"/>
        <v>100</v>
      </c>
    </row>
    <row r="22" spans="1:4" ht="15.6" x14ac:dyDescent="0.3">
      <c r="A22" s="5" t="s">
        <v>73</v>
      </c>
      <c r="B22" s="6">
        <v>1123706</v>
      </c>
      <c r="C22" s="187">
        <v>1123706</v>
      </c>
      <c r="D22" s="172">
        <f t="shared" si="0"/>
        <v>100</v>
      </c>
    </row>
    <row r="23" spans="1:4" ht="15.6" x14ac:dyDescent="0.3">
      <c r="A23" s="5" t="s">
        <v>74</v>
      </c>
      <c r="B23" s="6">
        <v>1123706</v>
      </c>
      <c r="C23" s="187">
        <v>1123306</v>
      </c>
      <c r="D23" s="172">
        <f t="shared" si="0"/>
        <v>99.964403500559754</v>
      </c>
    </row>
    <row r="24" spans="1:4" ht="15.6" x14ac:dyDescent="0.3">
      <c r="A24" s="5" t="s">
        <v>75</v>
      </c>
      <c r="B24" s="6">
        <v>1123706</v>
      </c>
      <c r="C24" s="187">
        <v>788296.66</v>
      </c>
      <c r="D24" s="172">
        <f t="shared" si="0"/>
        <v>70.151504041092608</v>
      </c>
    </row>
    <row r="25" spans="1:4" ht="15.6" x14ac:dyDescent="0.3">
      <c r="A25" s="5" t="s">
        <v>36</v>
      </c>
      <c r="B25" s="6">
        <v>1966386</v>
      </c>
      <c r="C25" s="187">
        <v>1718182.41</v>
      </c>
      <c r="D25" s="172">
        <f t="shared" si="0"/>
        <v>87.377677119344824</v>
      </c>
    </row>
    <row r="26" spans="1:4" ht="15.6" x14ac:dyDescent="0.3">
      <c r="A26" s="5" t="s">
        <v>64</v>
      </c>
      <c r="B26" s="6">
        <v>1404533</v>
      </c>
      <c r="C26" s="187">
        <v>1404533</v>
      </c>
      <c r="D26" s="172">
        <f t="shared" si="0"/>
        <v>100</v>
      </c>
    </row>
    <row r="27" spans="1:4" ht="15.6" x14ac:dyDescent="0.3">
      <c r="A27" s="5" t="s">
        <v>37</v>
      </c>
      <c r="B27" s="6">
        <v>1966386</v>
      </c>
      <c r="C27" s="187">
        <v>1395975.82</v>
      </c>
      <c r="D27" s="172">
        <f t="shared" si="0"/>
        <v>70.991952749867011</v>
      </c>
    </row>
    <row r="28" spans="1:4" ht="15.6" x14ac:dyDescent="0.3">
      <c r="A28" s="5" t="s">
        <v>76</v>
      </c>
      <c r="B28" s="6">
        <v>1123706</v>
      </c>
      <c r="C28" s="187">
        <v>1123706</v>
      </c>
      <c r="D28" s="172">
        <f t="shared" si="0"/>
        <v>100</v>
      </c>
    </row>
    <row r="29" spans="1:4" ht="15.6" x14ac:dyDescent="0.3">
      <c r="A29" s="5" t="s">
        <v>23</v>
      </c>
      <c r="B29" s="6">
        <v>1123706</v>
      </c>
      <c r="C29" s="187">
        <v>1123306</v>
      </c>
      <c r="D29" s="172">
        <f t="shared" si="0"/>
        <v>99.964403500559754</v>
      </c>
    </row>
    <row r="30" spans="1:4" ht="15.6" x14ac:dyDescent="0.3">
      <c r="A30" s="5" t="s">
        <v>15</v>
      </c>
      <c r="B30" s="6">
        <v>1965986</v>
      </c>
      <c r="C30" s="187">
        <v>1965786</v>
      </c>
      <c r="D30" s="172">
        <f t="shared" si="0"/>
        <v>99.989826987577729</v>
      </c>
    </row>
    <row r="31" spans="1:4" ht="15.6" x14ac:dyDescent="0.3">
      <c r="A31" s="5" t="s">
        <v>77</v>
      </c>
      <c r="B31" s="6">
        <v>1123906</v>
      </c>
      <c r="C31" s="187">
        <v>1072681.76</v>
      </c>
      <c r="D31" s="172">
        <f t="shared" si="0"/>
        <v>95.442302114233755</v>
      </c>
    </row>
    <row r="32" spans="1:4" ht="15.6" x14ac:dyDescent="0.3">
      <c r="A32" s="5" t="s">
        <v>78</v>
      </c>
      <c r="B32" s="6">
        <v>1404533</v>
      </c>
      <c r="C32" s="187">
        <v>1404533</v>
      </c>
      <c r="D32" s="172">
        <f t="shared" si="0"/>
        <v>100</v>
      </c>
    </row>
    <row r="33" spans="1:4" ht="15.6" x14ac:dyDescent="0.3">
      <c r="A33" s="5" t="s">
        <v>38</v>
      </c>
      <c r="B33" s="6">
        <v>1966386</v>
      </c>
      <c r="C33" s="187">
        <v>1966386</v>
      </c>
      <c r="D33" s="172">
        <f t="shared" si="0"/>
        <v>100</v>
      </c>
    </row>
    <row r="34" spans="1:4" ht="15.6" x14ac:dyDescent="0.3">
      <c r="A34" s="5" t="s">
        <v>39</v>
      </c>
      <c r="B34" s="6">
        <v>1966186</v>
      </c>
      <c r="C34" s="187">
        <v>967685.03</v>
      </c>
      <c r="D34" s="172">
        <f t="shared" si="0"/>
        <v>49.216352369511327</v>
      </c>
    </row>
    <row r="35" spans="1:4" ht="19.5" customHeight="1" x14ac:dyDescent="0.3">
      <c r="A35" s="8" t="s">
        <v>32</v>
      </c>
      <c r="B35" s="9">
        <f>SUM(B4:B34)</f>
        <v>58704946</v>
      </c>
      <c r="C35" s="9">
        <f>SUM(C4:C34)</f>
        <v>55263458.729999989</v>
      </c>
      <c r="D35" s="171">
        <f t="shared" si="0"/>
        <v>94.137653631433352</v>
      </c>
    </row>
  </sheetData>
  <mergeCells count="1">
    <mergeCell ref="A1:D1"/>
  </mergeCells>
  <pageMargins left="0.39370078740157483" right="0.39370078740157483" top="0.17" bottom="0.21" header="0.17" footer="0.17"/>
  <pageSetup paperSize="9" fitToHeight="0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>
    <tabColor theme="0" tint="-0.14999847407452621"/>
  </sheetPr>
  <dimension ref="A1:L34"/>
  <sheetViews>
    <sheetView view="pageBreakPreview" topLeftCell="A10" zoomScaleNormal="100" zoomScaleSheetLayoutView="100" workbookViewId="0">
      <selection activeCell="A35" sqref="A35:XFD40"/>
    </sheetView>
  </sheetViews>
  <sheetFormatPr defaultColWidth="9.109375" defaultRowHeight="15" x14ac:dyDescent="0.3"/>
  <cols>
    <col min="1" max="1" width="45.5546875" style="2" customWidth="1"/>
    <col min="2" max="3" width="17.21875" style="2" customWidth="1"/>
    <col min="4" max="4" width="1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18" style="2" customWidth="1"/>
    <col min="14" max="16384" width="9.109375" style="2"/>
  </cols>
  <sheetData>
    <row r="1" spans="1:12" ht="96.6" customHeight="1" x14ac:dyDescent="0.3">
      <c r="A1" s="209" t="s">
        <v>197</v>
      </c>
      <c r="B1" s="208"/>
      <c r="C1" s="208"/>
      <c r="D1" s="208"/>
      <c r="E1" s="43"/>
      <c r="F1" s="43"/>
      <c r="G1" s="43"/>
      <c r="H1" s="43"/>
      <c r="I1" s="43"/>
      <c r="J1" s="43"/>
      <c r="K1" s="43"/>
      <c r="L1" s="43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0.200000000000003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5" t="s">
        <v>45</v>
      </c>
      <c r="B4" s="6">
        <v>1149489</v>
      </c>
      <c r="C4" s="187">
        <v>1149489</v>
      </c>
      <c r="D4" s="198">
        <f>C4/B4*100</f>
        <v>100</v>
      </c>
      <c r="J4" s="4"/>
      <c r="K4" s="4"/>
      <c r="L4" s="4"/>
    </row>
    <row r="5" spans="1:12" ht="15.6" x14ac:dyDescent="0.3">
      <c r="A5" s="5" t="s">
        <v>41</v>
      </c>
      <c r="B5" s="6">
        <v>574745</v>
      </c>
      <c r="C5" s="187">
        <v>574745</v>
      </c>
      <c r="D5" s="198">
        <f t="shared" ref="D5:D33" si="0">C5/B5*100</f>
        <v>100</v>
      </c>
    </row>
    <row r="6" spans="1:12" ht="15.6" x14ac:dyDescent="0.3">
      <c r="A6" s="5" t="s">
        <v>68</v>
      </c>
      <c r="B6" s="6">
        <v>1724234</v>
      </c>
      <c r="C6" s="187">
        <v>1724234</v>
      </c>
      <c r="D6" s="198">
        <f t="shared" si="0"/>
        <v>100</v>
      </c>
    </row>
    <row r="7" spans="1:12" ht="15.6" x14ac:dyDescent="0.3">
      <c r="A7" s="5" t="s">
        <v>47</v>
      </c>
      <c r="B7" s="6">
        <v>4195637</v>
      </c>
      <c r="C7" s="187">
        <v>4195637</v>
      </c>
      <c r="D7" s="198">
        <f t="shared" si="0"/>
        <v>100</v>
      </c>
    </row>
    <row r="8" spans="1:12" ht="15.6" x14ac:dyDescent="0.3">
      <c r="A8" s="5" t="s">
        <v>69</v>
      </c>
      <c r="B8" s="6">
        <v>977066</v>
      </c>
      <c r="C8" s="187">
        <v>862117</v>
      </c>
      <c r="D8" s="198">
        <f t="shared" si="0"/>
        <v>88.235288097221684</v>
      </c>
    </row>
    <row r="9" spans="1:12" ht="15.6" x14ac:dyDescent="0.3">
      <c r="A9" s="5" t="s">
        <v>49</v>
      </c>
      <c r="B9" s="6">
        <v>977066</v>
      </c>
      <c r="C9" s="187">
        <v>977066</v>
      </c>
      <c r="D9" s="198">
        <f t="shared" si="0"/>
        <v>100</v>
      </c>
    </row>
    <row r="10" spans="1:12" ht="15.6" x14ac:dyDescent="0.3">
      <c r="A10" s="5" t="s">
        <v>70</v>
      </c>
      <c r="B10" s="7">
        <v>862117</v>
      </c>
      <c r="C10" s="189">
        <v>862117</v>
      </c>
      <c r="D10" s="198">
        <f t="shared" si="0"/>
        <v>100</v>
      </c>
    </row>
    <row r="11" spans="1:12" ht="15.6" x14ac:dyDescent="0.3">
      <c r="A11" s="5" t="s">
        <v>71</v>
      </c>
      <c r="B11" s="6">
        <v>3965739</v>
      </c>
      <c r="C11" s="187">
        <v>3965739</v>
      </c>
      <c r="D11" s="198">
        <f t="shared" si="0"/>
        <v>100</v>
      </c>
    </row>
    <row r="12" spans="1:12" ht="15.6" x14ac:dyDescent="0.3">
      <c r="A12" s="5" t="s">
        <v>29</v>
      </c>
      <c r="B12" s="6">
        <v>517270</v>
      </c>
      <c r="C12" s="187">
        <v>517270</v>
      </c>
      <c r="D12" s="198">
        <f t="shared" si="0"/>
        <v>100</v>
      </c>
    </row>
    <row r="13" spans="1:12" ht="15.6" x14ac:dyDescent="0.3">
      <c r="A13" s="5" t="s">
        <v>5</v>
      </c>
      <c r="B13" s="6">
        <v>574745</v>
      </c>
      <c r="C13" s="187">
        <v>574745</v>
      </c>
      <c r="D13" s="198">
        <f t="shared" si="0"/>
        <v>100</v>
      </c>
    </row>
    <row r="14" spans="1:12" ht="15.6" x14ac:dyDescent="0.3">
      <c r="A14" s="5" t="s">
        <v>40</v>
      </c>
      <c r="B14" s="6">
        <v>1034541</v>
      </c>
      <c r="C14" s="187">
        <v>1034541</v>
      </c>
      <c r="D14" s="198">
        <f t="shared" si="0"/>
        <v>100</v>
      </c>
    </row>
    <row r="15" spans="1:12" ht="15.6" x14ac:dyDescent="0.3">
      <c r="A15" s="5" t="s">
        <v>72</v>
      </c>
      <c r="B15" s="6">
        <v>977066</v>
      </c>
      <c r="C15" s="187">
        <v>977066</v>
      </c>
      <c r="D15" s="198">
        <f t="shared" si="0"/>
        <v>100</v>
      </c>
    </row>
    <row r="16" spans="1:12" ht="15.6" x14ac:dyDescent="0.3">
      <c r="A16" s="5" t="s">
        <v>33</v>
      </c>
      <c r="B16" s="6">
        <v>1149489</v>
      </c>
      <c r="C16" s="187">
        <v>1149489</v>
      </c>
      <c r="D16" s="198">
        <f t="shared" si="0"/>
        <v>100</v>
      </c>
    </row>
    <row r="17" spans="1:4" ht="15.6" x14ac:dyDescent="0.3">
      <c r="A17" s="5" t="s">
        <v>34</v>
      </c>
      <c r="B17" s="6">
        <v>2471402</v>
      </c>
      <c r="C17" s="187">
        <v>2471402</v>
      </c>
      <c r="D17" s="198">
        <f t="shared" si="0"/>
        <v>100</v>
      </c>
    </row>
    <row r="18" spans="1:4" ht="15.6" x14ac:dyDescent="0.3">
      <c r="A18" s="5" t="s">
        <v>35</v>
      </c>
      <c r="B18" s="6">
        <v>1896658</v>
      </c>
      <c r="C18" s="187">
        <v>1896658</v>
      </c>
      <c r="D18" s="198">
        <f t="shared" si="0"/>
        <v>100</v>
      </c>
    </row>
    <row r="19" spans="1:4" ht="15.6" x14ac:dyDescent="0.3">
      <c r="A19" s="5" t="s">
        <v>73</v>
      </c>
      <c r="B19" s="6">
        <v>977066</v>
      </c>
      <c r="C19" s="187">
        <v>977066</v>
      </c>
      <c r="D19" s="198">
        <f t="shared" si="0"/>
        <v>100</v>
      </c>
    </row>
    <row r="20" spans="1:4" ht="15.6" x14ac:dyDescent="0.3">
      <c r="A20" s="5" t="s">
        <v>74</v>
      </c>
      <c r="B20" s="6">
        <v>977066</v>
      </c>
      <c r="C20" s="187">
        <v>977066</v>
      </c>
      <c r="D20" s="198">
        <f t="shared" si="0"/>
        <v>100</v>
      </c>
    </row>
    <row r="21" spans="1:4" ht="15.6" x14ac:dyDescent="0.3">
      <c r="A21" s="5" t="s">
        <v>75</v>
      </c>
      <c r="B21" s="6">
        <v>1436862</v>
      </c>
      <c r="C21" s="187">
        <v>1436862</v>
      </c>
      <c r="D21" s="198">
        <f t="shared" si="0"/>
        <v>100</v>
      </c>
    </row>
    <row r="22" spans="1:4" ht="15.6" x14ac:dyDescent="0.3">
      <c r="A22" s="5" t="s">
        <v>36</v>
      </c>
      <c r="B22" s="6">
        <v>747168</v>
      </c>
      <c r="C22" s="187">
        <v>747168</v>
      </c>
      <c r="D22" s="198">
        <f t="shared" si="0"/>
        <v>100</v>
      </c>
    </row>
    <row r="23" spans="1:4" ht="15.6" x14ac:dyDescent="0.3">
      <c r="A23" s="5" t="s">
        <v>64</v>
      </c>
      <c r="B23" s="6">
        <v>1551811</v>
      </c>
      <c r="C23" s="187">
        <v>1551811</v>
      </c>
      <c r="D23" s="198">
        <f t="shared" si="0"/>
        <v>100</v>
      </c>
    </row>
    <row r="24" spans="1:4" ht="15.6" x14ac:dyDescent="0.3">
      <c r="A24" s="5" t="s">
        <v>37</v>
      </c>
      <c r="B24" s="6">
        <v>2069081</v>
      </c>
      <c r="C24" s="187">
        <v>2069081</v>
      </c>
      <c r="D24" s="198">
        <f t="shared" si="0"/>
        <v>100</v>
      </c>
    </row>
    <row r="25" spans="1:4" ht="15.6" x14ac:dyDescent="0.3">
      <c r="A25" s="5" t="s">
        <v>76</v>
      </c>
      <c r="B25" s="6">
        <v>862117</v>
      </c>
      <c r="C25" s="187">
        <v>862117</v>
      </c>
      <c r="D25" s="198">
        <f t="shared" si="0"/>
        <v>100</v>
      </c>
    </row>
    <row r="26" spans="1:4" ht="15.6" x14ac:dyDescent="0.3">
      <c r="A26" s="5" t="s">
        <v>23</v>
      </c>
      <c r="B26" s="6">
        <v>804643</v>
      </c>
      <c r="C26" s="187">
        <v>804643</v>
      </c>
      <c r="D26" s="198">
        <f t="shared" si="0"/>
        <v>100</v>
      </c>
    </row>
    <row r="27" spans="1:4" ht="15.6" x14ac:dyDescent="0.3">
      <c r="A27" s="5" t="s">
        <v>15</v>
      </c>
      <c r="B27" s="6">
        <v>862117</v>
      </c>
      <c r="C27" s="187">
        <v>862117</v>
      </c>
      <c r="D27" s="198">
        <f t="shared" si="0"/>
        <v>100</v>
      </c>
    </row>
    <row r="28" spans="1:4" ht="15.6" x14ac:dyDescent="0.3">
      <c r="A28" s="5" t="s">
        <v>77</v>
      </c>
      <c r="B28" s="6">
        <v>1264438</v>
      </c>
      <c r="C28" s="187">
        <v>1264438</v>
      </c>
      <c r="D28" s="198">
        <f t="shared" si="0"/>
        <v>100</v>
      </c>
    </row>
    <row r="29" spans="1:4" ht="15.6" x14ac:dyDescent="0.3">
      <c r="A29" s="5" t="s">
        <v>78</v>
      </c>
      <c r="B29" s="6">
        <v>977066</v>
      </c>
      <c r="C29" s="187">
        <v>977066</v>
      </c>
      <c r="D29" s="198">
        <f t="shared" si="0"/>
        <v>100</v>
      </c>
    </row>
    <row r="30" spans="1:4" ht="15.6" x14ac:dyDescent="0.3">
      <c r="A30" s="5" t="s">
        <v>38</v>
      </c>
      <c r="B30" s="6">
        <v>1666760</v>
      </c>
      <c r="C30" s="187">
        <v>1666760</v>
      </c>
      <c r="D30" s="198">
        <f t="shared" si="0"/>
        <v>100</v>
      </c>
    </row>
    <row r="31" spans="1:4" ht="15.6" x14ac:dyDescent="0.3">
      <c r="A31" s="5" t="s">
        <v>39</v>
      </c>
      <c r="B31" s="6">
        <v>919592</v>
      </c>
      <c r="C31" s="187">
        <v>919592</v>
      </c>
      <c r="D31" s="198">
        <f t="shared" si="0"/>
        <v>100</v>
      </c>
    </row>
    <row r="32" spans="1:4" ht="15.6" x14ac:dyDescent="0.3">
      <c r="A32" s="5" t="s">
        <v>6</v>
      </c>
      <c r="B32" s="6">
        <v>114949</v>
      </c>
      <c r="C32" s="187">
        <v>0</v>
      </c>
      <c r="D32" s="198">
        <f t="shared" si="0"/>
        <v>0</v>
      </c>
    </row>
    <row r="33" spans="1:4" ht="21.75" customHeight="1" x14ac:dyDescent="0.3">
      <c r="A33" s="8" t="s">
        <v>32</v>
      </c>
      <c r="B33" s="9">
        <f t="shared" ref="B33:C33" si="1">SUM(B4:B32)</f>
        <v>38278000</v>
      </c>
      <c r="C33" s="9">
        <f t="shared" si="1"/>
        <v>38048102</v>
      </c>
      <c r="D33" s="199">
        <f t="shared" si="0"/>
        <v>99.39939913266106</v>
      </c>
    </row>
    <row r="34" spans="1:4" ht="15" customHeight="1" x14ac:dyDescent="0.3"/>
  </sheetData>
  <mergeCells count="1">
    <mergeCell ref="A1:D1"/>
  </mergeCells>
  <pageMargins left="0.39370078740157483" right="0.39370078740157483" top="0.62" bottom="0.49" header="0.31496062992125984" footer="0.31496062992125984"/>
  <pageSetup paperSize="9" fitToHeight="0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6"/>
  <sheetViews>
    <sheetView view="pageBreakPreview" zoomScaleNormal="100" zoomScaleSheetLayoutView="100" workbookViewId="0">
      <selection activeCell="A9" sqref="A9:XFD13"/>
    </sheetView>
  </sheetViews>
  <sheetFormatPr defaultColWidth="9.109375" defaultRowHeight="15" x14ac:dyDescent="0.3"/>
  <cols>
    <col min="1" max="1" width="46" style="2" customWidth="1"/>
    <col min="2" max="3" width="17.109375" style="2" customWidth="1"/>
    <col min="4" max="4" width="14.664062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3.33203125" style="2" customWidth="1"/>
    <col min="14" max="16384" width="9.109375" style="2"/>
  </cols>
  <sheetData>
    <row r="1" spans="1:12" ht="130.80000000000001" customHeight="1" x14ac:dyDescent="0.3">
      <c r="A1" s="209" t="s">
        <v>204</v>
      </c>
      <c r="B1" s="208"/>
      <c r="C1" s="208"/>
      <c r="D1" s="208"/>
      <c r="E1" s="43"/>
      <c r="F1" s="43"/>
      <c r="G1" s="43"/>
      <c r="H1" s="43"/>
      <c r="I1" s="43"/>
      <c r="J1" s="50"/>
      <c r="K1" s="50"/>
      <c r="L1" s="50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8.7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5" t="s">
        <v>5</v>
      </c>
      <c r="B4" s="6">
        <v>70000000</v>
      </c>
      <c r="C4" s="187">
        <v>70000000</v>
      </c>
      <c r="D4" s="198">
        <f>C4/B4*100</f>
        <v>100</v>
      </c>
      <c r="J4" s="4"/>
      <c r="K4" s="4"/>
      <c r="L4" s="4"/>
    </row>
    <row r="5" spans="1:12" ht="31.2" x14ac:dyDescent="0.3">
      <c r="A5" s="5" t="s">
        <v>57</v>
      </c>
      <c r="B5" s="6">
        <v>80000000</v>
      </c>
      <c r="C5" s="187">
        <v>80000000</v>
      </c>
      <c r="D5" s="198">
        <f t="shared" ref="D5:D6" si="0">C5/B5*100</f>
        <v>100</v>
      </c>
      <c r="J5" s="4"/>
      <c r="K5" s="4"/>
      <c r="L5" s="4"/>
    </row>
    <row r="6" spans="1:12" ht="22.2" customHeight="1" x14ac:dyDescent="0.3">
      <c r="A6" s="8" t="s">
        <v>32</v>
      </c>
      <c r="B6" s="9">
        <f t="shared" ref="B6:C6" si="1">SUM(B4:B5)</f>
        <v>150000000</v>
      </c>
      <c r="C6" s="191">
        <f t="shared" si="1"/>
        <v>150000000</v>
      </c>
      <c r="D6" s="199">
        <f t="shared" si="0"/>
        <v>100</v>
      </c>
    </row>
  </sheetData>
  <mergeCells count="1">
    <mergeCell ref="A1:D1"/>
  </mergeCells>
  <pageMargins left="0.39370078740157483" right="0.39370078740157483" top="0.56999999999999995" bottom="0.74803149606299213" header="0.31496062992125984" footer="0.31496062992125984"/>
  <pageSetup paperSize="9" fitToHeight="0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/>
  <dimension ref="A1:L5"/>
  <sheetViews>
    <sheetView view="pageBreakPreview" zoomScaleNormal="100" zoomScaleSheetLayoutView="100" workbookViewId="0">
      <selection activeCell="A8" sqref="A8:XFD12"/>
    </sheetView>
  </sheetViews>
  <sheetFormatPr defaultColWidth="9.109375" defaultRowHeight="15" x14ac:dyDescent="0.3"/>
  <cols>
    <col min="1" max="1" width="46.33203125" style="2" customWidth="1"/>
    <col min="2" max="2" width="16.77734375" style="2" customWidth="1"/>
    <col min="3" max="3" width="17.21875" style="2" customWidth="1"/>
    <col min="4" max="4" width="14.3320312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3.33203125" style="2" customWidth="1"/>
    <col min="14" max="16384" width="9.109375" style="2"/>
  </cols>
  <sheetData>
    <row r="1" spans="1:12" ht="115.2" customHeight="1" x14ac:dyDescent="0.3">
      <c r="A1" s="209" t="s">
        <v>198</v>
      </c>
      <c r="B1" s="208"/>
      <c r="C1" s="208"/>
      <c r="D1" s="208"/>
      <c r="E1" s="43"/>
      <c r="F1" s="43"/>
      <c r="G1" s="43"/>
      <c r="H1" s="43"/>
      <c r="I1" s="43"/>
      <c r="J1" s="50"/>
      <c r="K1" s="50"/>
      <c r="L1" s="50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8.7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5" t="s">
        <v>40</v>
      </c>
      <c r="B4" s="6">
        <v>300000</v>
      </c>
      <c r="C4" s="6">
        <v>300000</v>
      </c>
      <c r="D4" s="198">
        <f>C4/B4*100</f>
        <v>100</v>
      </c>
      <c r="J4" s="4"/>
      <c r="K4" s="4"/>
      <c r="L4" s="4"/>
    </row>
    <row r="5" spans="1:12" ht="23.4" customHeight="1" x14ac:dyDescent="0.3">
      <c r="A5" s="8" t="s">
        <v>32</v>
      </c>
      <c r="B5" s="9">
        <f>SUM(B4:B4)</f>
        <v>300000</v>
      </c>
      <c r="C5" s="9">
        <f>SUM(C4:C4)</f>
        <v>300000</v>
      </c>
      <c r="D5" s="199">
        <f>C5/B5*100</f>
        <v>100</v>
      </c>
    </row>
  </sheetData>
  <mergeCells count="1">
    <mergeCell ref="A1:D1"/>
  </mergeCells>
  <pageMargins left="0.39370078740157483" right="0.39370078740157483" top="0.65" bottom="0.74803149606299213" header="0.31496062992125984" footer="0.31496062992125984"/>
  <pageSetup paperSize="9" fitToHeight="0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view="pageBreakPreview" zoomScaleNormal="100" zoomScaleSheetLayoutView="100" workbookViewId="0">
      <selection activeCell="A8" sqref="A8:XFD12"/>
    </sheetView>
  </sheetViews>
  <sheetFormatPr defaultColWidth="9.109375" defaultRowHeight="15" x14ac:dyDescent="0.3"/>
  <cols>
    <col min="1" max="1" width="45.6640625" style="2" customWidth="1"/>
    <col min="2" max="3" width="17.21875" style="2" customWidth="1"/>
    <col min="4" max="4" width="14.4414062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3.33203125" style="2" customWidth="1"/>
    <col min="14" max="16384" width="9.109375" style="2"/>
  </cols>
  <sheetData>
    <row r="1" spans="1:12" ht="108.6" customHeight="1" x14ac:dyDescent="0.3">
      <c r="A1" s="209" t="s">
        <v>199</v>
      </c>
      <c r="B1" s="208"/>
      <c r="C1" s="208"/>
      <c r="D1" s="208"/>
      <c r="E1" s="43"/>
      <c r="F1" s="43"/>
      <c r="G1" s="43"/>
      <c r="H1" s="43"/>
      <c r="I1" s="43"/>
      <c r="J1" s="50"/>
      <c r="K1" s="50"/>
      <c r="L1" s="50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48.7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5" t="s">
        <v>3</v>
      </c>
      <c r="B4" s="6">
        <v>5000000</v>
      </c>
      <c r="C4" s="6">
        <v>5000000</v>
      </c>
      <c r="D4" s="198">
        <f>C4/B4*100</f>
        <v>100</v>
      </c>
      <c r="J4" s="4"/>
      <c r="K4" s="4"/>
      <c r="L4" s="4"/>
    </row>
    <row r="5" spans="1:12" ht="19.5" customHeight="1" x14ac:dyDescent="0.3">
      <c r="A5" s="8" t="s">
        <v>32</v>
      </c>
      <c r="B5" s="9">
        <f>SUM(B4:B4)</f>
        <v>5000000</v>
      </c>
      <c r="C5" s="9">
        <f>SUM(C4:C4)</f>
        <v>5000000</v>
      </c>
      <c r="D5" s="199">
        <f>C5/B5*100</f>
        <v>100</v>
      </c>
    </row>
  </sheetData>
  <mergeCells count="1">
    <mergeCell ref="A1:D1"/>
  </mergeCells>
  <pageMargins left="0.39370078740157483" right="0.39370078740157483" top="0.61" bottom="0.74803149606299213" header="0.31496062992125984" footer="0.31496062992125984"/>
  <pageSetup paperSize="9" fitToHeight="0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6"/>
  <dimension ref="A1:L37"/>
  <sheetViews>
    <sheetView view="pageBreakPreview" topLeftCell="A7" zoomScaleNormal="100" zoomScaleSheetLayoutView="100" workbookViewId="0">
      <selection activeCell="A38" sqref="A38:XFD42"/>
    </sheetView>
  </sheetViews>
  <sheetFormatPr defaultColWidth="9.109375" defaultRowHeight="15" x14ac:dyDescent="0.3"/>
  <cols>
    <col min="1" max="1" width="45.21875" style="2" customWidth="1"/>
    <col min="2" max="2" width="16.77734375" style="2" customWidth="1"/>
    <col min="3" max="3" width="17.44140625" style="2" customWidth="1"/>
    <col min="4" max="4" width="14.8867187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18.5546875" style="2" customWidth="1"/>
    <col min="14" max="16384" width="9.109375" style="2"/>
  </cols>
  <sheetData>
    <row r="1" spans="1:12" ht="159.6" customHeight="1" x14ac:dyDescent="0.3">
      <c r="A1" s="209" t="s">
        <v>200</v>
      </c>
      <c r="B1" s="208"/>
      <c r="C1" s="208"/>
      <c r="D1" s="208"/>
      <c r="E1" s="43"/>
      <c r="F1" s="43"/>
      <c r="G1" s="43"/>
      <c r="H1" s="43"/>
      <c r="I1" s="43"/>
      <c r="J1" s="43"/>
      <c r="K1" s="43"/>
      <c r="L1" s="43"/>
    </row>
    <row r="2" spans="1:12" ht="15.6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36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5" t="s">
        <v>3</v>
      </c>
      <c r="B4" s="6">
        <v>24119589.059999999</v>
      </c>
      <c r="C4" s="187">
        <v>24119589.059999999</v>
      </c>
      <c r="D4" s="172">
        <f>C4/B4*100</f>
        <v>100</v>
      </c>
      <c r="J4" s="4"/>
      <c r="K4" s="4"/>
      <c r="L4" s="4"/>
    </row>
    <row r="5" spans="1:12" ht="15.6" x14ac:dyDescent="0.3">
      <c r="A5" s="5" t="s">
        <v>4</v>
      </c>
      <c r="B5" s="6">
        <v>3882665.56</v>
      </c>
      <c r="C5" s="187">
        <v>3882665.56</v>
      </c>
      <c r="D5" s="172">
        <f t="shared" ref="D5:D35" si="0">C5/B5*100</f>
        <v>100</v>
      </c>
    </row>
    <row r="6" spans="1:12" ht="15.6" x14ac:dyDescent="0.3">
      <c r="A6" s="5" t="s">
        <v>28</v>
      </c>
      <c r="B6" s="6">
        <v>3647352.49</v>
      </c>
      <c r="C6" s="187">
        <v>3647352.49</v>
      </c>
      <c r="D6" s="172">
        <f t="shared" si="0"/>
        <v>100</v>
      </c>
    </row>
    <row r="7" spans="1:12" ht="15.6" x14ac:dyDescent="0.3">
      <c r="A7" s="5" t="s">
        <v>45</v>
      </c>
      <c r="B7" s="6">
        <v>1294221.8500000001</v>
      </c>
      <c r="C7" s="187">
        <v>1294221.8500000001</v>
      </c>
      <c r="D7" s="172">
        <f t="shared" si="0"/>
        <v>100</v>
      </c>
    </row>
    <row r="8" spans="1:12" ht="15.6" x14ac:dyDescent="0.3">
      <c r="A8" s="5" t="s">
        <v>41</v>
      </c>
      <c r="B8" s="6">
        <v>705939.19</v>
      </c>
      <c r="C8" s="187">
        <v>626835.94999999995</v>
      </c>
      <c r="D8" s="172">
        <f t="shared" si="0"/>
        <v>88.794609915338469</v>
      </c>
    </row>
    <row r="9" spans="1:12" ht="15.6" x14ac:dyDescent="0.3">
      <c r="A9" s="5" t="s">
        <v>68</v>
      </c>
      <c r="B9" s="6">
        <v>1058908.79</v>
      </c>
      <c r="C9" s="187">
        <v>1058908.79</v>
      </c>
      <c r="D9" s="172">
        <f t="shared" si="0"/>
        <v>100</v>
      </c>
    </row>
    <row r="10" spans="1:12" ht="15.6" x14ac:dyDescent="0.3">
      <c r="A10" s="5" t="s">
        <v>47</v>
      </c>
      <c r="B10" s="6">
        <v>4470948.22</v>
      </c>
      <c r="C10" s="187">
        <v>3780189.39</v>
      </c>
      <c r="D10" s="172">
        <f t="shared" si="0"/>
        <v>84.550059718651809</v>
      </c>
    </row>
    <row r="11" spans="1:12" ht="15.6" x14ac:dyDescent="0.3">
      <c r="A11" s="5" t="s">
        <v>69</v>
      </c>
      <c r="B11" s="6">
        <v>1529534.92</v>
      </c>
      <c r="C11" s="187">
        <v>1529534.92</v>
      </c>
      <c r="D11" s="172">
        <f t="shared" si="0"/>
        <v>100</v>
      </c>
    </row>
    <row r="12" spans="1:12" ht="15.6" x14ac:dyDescent="0.3">
      <c r="A12" s="5" t="s">
        <v>49</v>
      </c>
      <c r="B12" s="7">
        <v>705939.19</v>
      </c>
      <c r="C12" s="189">
        <v>705939.19</v>
      </c>
      <c r="D12" s="172">
        <f t="shared" si="0"/>
        <v>100</v>
      </c>
    </row>
    <row r="13" spans="1:12" ht="15.6" x14ac:dyDescent="0.3">
      <c r="A13" s="5" t="s">
        <v>70</v>
      </c>
      <c r="B13" s="6">
        <v>1058908.79</v>
      </c>
      <c r="C13" s="187">
        <v>1058908.79</v>
      </c>
      <c r="D13" s="172">
        <f t="shared" si="0"/>
        <v>100</v>
      </c>
    </row>
    <row r="14" spans="1:12" ht="15.6" x14ac:dyDescent="0.3">
      <c r="A14" s="5" t="s">
        <v>71</v>
      </c>
      <c r="B14" s="6">
        <v>3647352.49</v>
      </c>
      <c r="C14" s="187">
        <v>3647352.49</v>
      </c>
      <c r="D14" s="172">
        <f t="shared" si="0"/>
        <v>100</v>
      </c>
    </row>
    <row r="15" spans="1:12" ht="15.6" x14ac:dyDescent="0.3">
      <c r="A15" s="5" t="s">
        <v>29</v>
      </c>
      <c r="B15" s="6">
        <v>470626.13</v>
      </c>
      <c r="C15" s="187">
        <v>470626.13</v>
      </c>
      <c r="D15" s="172">
        <f t="shared" si="0"/>
        <v>100</v>
      </c>
    </row>
    <row r="16" spans="1:12" ht="15.6" x14ac:dyDescent="0.3">
      <c r="A16" s="5" t="s">
        <v>5</v>
      </c>
      <c r="B16" s="6">
        <v>2353130.64</v>
      </c>
      <c r="C16" s="187">
        <v>1806238.22</v>
      </c>
      <c r="D16" s="172">
        <f t="shared" si="0"/>
        <v>76.758943566346147</v>
      </c>
    </row>
    <row r="17" spans="1:4" ht="15.6" x14ac:dyDescent="0.3">
      <c r="A17" s="5" t="s">
        <v>40</v>
      </c>
      <c r="B17" s="6">
        <v>1058908.79</v>
      </c>
      <c r="C17" s="187">
        <v>1058908.79</v>
      </c>
      <c r="D17" s="172">
        <f t="shared" si="0"/>
        <v>100</v>
      </c>
    </row>
    <row r="18" spans="1:4" ht="15.6" x14ac:dyDescent="0.3">
      <c r="A18" s="5" t="s">
        <v>72</v>
      </c>
      <c r="B18" s="6">
        <v>2588443.7000000002</v>
      </c>
      <c r="C18" s="187">
        <v>2588443.6800000002</v>
      </c>
      <c r="D18" s="172">
        <f t="shared" si="0"/>
        <v>99.999999227334939</v>
      </c>
    </row>
    <row r="19" spans="1:4" ht="15.6" x14ac:dyDescent="0.3">
      <c r="A19" s="5" t="s">
        <v>33</v>
      </c>
      <c r="B19" s="6">
        <v>1058908.79</v>
      </c>
      <c r="C19" s="187">
        <v>1058908.79</v>
      </c>
      <c r="D19" s="172">
        <f t="shared" si="0"/>
        <v>100</v>
      </c>
    </row>
    <row r="20" spans="1:4" ht="15.6" x14ac:dyDescent="0.3">
      <c r="A20" s="5" t="s">
        <v>34</v>
      </c>
      <c r="B20" s="6">
        <v>1764847.98</v>
      </c>
      <c r="C20" s="187">
        <v>1764847.98</v>
      </c>
      <c r="D20" s="172">
        <f t="shared" si="0"/>
        <v>100</v>
      </c>
    </row>
    <row r="21" spans="1:4" ht="15.6" x14ac:dyDescent="0.3">
      <c r="A21" s="5" t="s">
        <v>35</v>
      </c>
      <c r="B21" s="6">
        <v>1882504.51</v>
      </c>
      <c r="C21" s="187">
        <v>1882504.51</v>
      </c>
      <c r="D21" s="172">
        <f t="shared" si="0"/>
        <v>100</v>
      </c>
    </row>
    <row r="22" spans="1:4" ht="15.6" x14ac:dyDescent="0.3">
      <c r="A22" s="5" t="s">
        <v>73</v>
      </c>
      <c r="B22" s="6">
        <v>1647191.45</v>
      </c>
      <c r="C22" s="187">
        <v>1647191.45</v>
      </c>
      <c r="D22" s="172">
        <f t="shared" si="0"/>
        <v>100</v>
      </c>
    </row>
    <row r="23" spans="1:4" ht="15.6" x14ac:dyDescent="0.3">
      <c r="A23" s="5" t="s">
        <v>74</v>
      </c>
      <c r="B23" s="6">
        <v>705939.19</v>
      </c>
      <c r="C23" s="187">
        <v>705939.19</v>
      </c>
      <c r="D23" s="172">
        <f t="shared" si="0"/>
        <v>100</v>
      </c>
    </row>
    <row r="24" spans="1:4" ht="15.6" x14ac:dyDescent="0.3">
      <c r="A24" s="5" t="s">
        <v>75</v>
      </c>
      <c r="B24" s="6">
        <v>1058908.79</v>
      </c>
      <c r="C24" s="187">
        <v>1058908.79</v>
      </c>
      <c r="D24" s="172">
        <f t="shared" si="0"/>
        <v>100</v>
      </c>
    </row>
    <row r="25" spans="1:4" ht="15.6" x14ac:dyDescent="0.3">
      <c r="A25" s="5" t="s">
        <v>36</v>
      </c>
      <c r="B25" s="6">
        <v>1411878.38</v>
      </c>
      <c r="C25" s="187">
        <v>1411878.38</v>
      </c>
      <c r="D25" s="172">
        <f t="shared" si="0"/>
        <v>100</v>
      </c>
    </row>
    <row r="26" spans="1:4" ht="15.6" x14ac:dyDescent="0.3">
      <c r="A26" s="5" t="s">
        <v>64</v>
      </c>
      <c r="B26" s="6">
        <v>2353130.64</v>
      </c>
      <c r="C26" s="187">
        <v>2353130.64</v>
      </c>
      <c r="D26" s="172">
        <f t="shared" si="0"/>
        <v>100</v>
      </c>
    </row>
    <row r="27" spans="1:4" ht="15.6" x14ac:dyDescent="0.3">
      <c r="A27" s="5" t="s">
        <v>37</v>
      </c>
      <c r="B27" s="6">
        <v>2941413.3</v>
      </c>
      <c r="C27" s="187">
        <v>2941413.3</v>
      </c>
      <c r="D27" s="172">
        <f t="shared" si="0"/>
        <v>100</v>
      </c>
    </row>
    <row r="28" spans="1:4" ht="15.6" x14ac:dyDescent="0.3">
      <c r="A28" s="5" t="s">
        <v>76</v>
      </c>
      <c r="B28" s="6">
        <v>352969.6</v>
      </c>
      <c r="C28" s="187">
        <v>352969.6</v>
      </c>
      <c r="D28" s="172">
        <f t="shared" si="0"/>
        <v>100</v>
      </c>
    </row>
    <row r="29" spans="1:4" ht="15.6" x14ac:dyDescent="0.3">
      <c r="A29" s="5" t="s">
        <v>23</v>
      </c>
      <c r="B29" s="6">
        <v>1294221.8500000001</v>
      </c>
      <c r="C29" s="187">
        <v>1294221.8500000001</v>
      </c>
      <c r="D29" s="172">
        <f t="shared" si="0"/>
        <v>100</v>
      </c>
    </row>
    <row r="30" spans="1:4" ht="15.6" x14ac:dyDescent="0.3">
      <c r="A30" s="5" t="s">
        <v>15</v>
      </c>
      <c r="B30" s="6">
        <v>2823756.77</v>
      </c>
      <c r="C30" s="187">
        <v>2823756.77</v>
      </c>
      <c r="D30" s="172">
        <f t="shared" si="0"/>
        <v>100</v>
      </c>
    </row>
    <row r="31" spans="1:4" ht="15.6" x14ac:dyDescent="0.3">
      <c r="A31" s="5" t="s">
        <v>77</v>
      </c>
      <c r="B31" s="6">
        <v>941252.26</v>
      </c>
      <c r="C31" s="187">
        <v>941252.26</v>
      </c>
      <c r="D31" s="172">
        <f t="shared" si="0"/>
        <v>100</v>
      </c>
    </row>
    <row r="32" spans="1:4" ht="15.6" x14ac:dyDescent="0.3">
      <c r="A32" s="5" t="s">
        <v>78</v>
      </c>
      <c r="B32" s="6">
        <v>1764847.98</v>
      </c>
      <c r="C32" s="187">
        <v>1764847.98</v>
      </c>
      <c r="D32" s="172">
        <f t="shared" si="0"/>
        <v>100</v>
      </c>
    </row>
    <row r="33" spans="1:4" ht="15.6" x14ac:dyDescent="0.3">
      <c r="A33" s="5" t="s">
        <v>38</v>
      </c>
      <c r="B33" s="6">
        <v>1882504.51</v>
      </c>
      <c r="C33" s="187">
        <v>1822513.18</v>
      </c>
      <c r="D33" s="172">
        <f t="shared" si="0"/>
        <v>96.813217196488949</v>
      </c>
    </row>
    <row r="34" spans="1:4" ht="15.6" x14ac:dyDescent="0.3">
      <c r="A34" s="5" t="s">
        <v>39</v>
      </c>
      <c r="B34" s="6">
        <v>3059069.83</v>
      </c>
      <c r="C34" s="187">
        <v>3059069.83</v>
      </c>
      <c r="D34" s="172">
        <f t="shared" si="0"/>
        <v>100</v>
      </c>
    </row>
    <row r="35" spans="1:4" ht="19.5" customHeight="1" x14ac:dyDescent="0.3">
      <c r="A35" s="25" t="s">
        <v>32</v>
      </c>
      <c r="B35" s="26">
        <f>SUM(B4:B34)</f>
        <v>79535815.640000001</v>
      </c>
      <c r="C35" s="26">
        <f>SUM(C4:C34)</f>
        <v>78159069.800000012</v>
      </c>
      <c r="D35" s="171">
        <f t="shared" si="0"/>
        <v>98.269024050458597</v>
      </c>
    </row>
    <row r="36" spans="1:4" ht="5.4" customHeight="1" x14ac:dyDescent="0.3">
      <c r="C36" s="40"/>
      <c r="D36" s="40"/>
    </row>
    <row r="37" spans="1:4" x14ac:dyDescent="0.3">
      <c r="C37" s="40"/>
      <c r="D37" s="40"/>
    </row>
  </sheetData>
  <mergeCells count="1">
    <mergeCell ref="A1:D1"/>
  </mergeCells>
  <pageMargins left="0.39370078740157483" right="0.39370078740157483" top="0.17" bottom="0.17" header="0.17" footer="0.17"/>
  <pageSetup paperSize="9" fitToHeight="0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M39"/>
  <sheetViews>
    <sheetView view="pageBreakPreview" topLeftCell="A10" zoomScaleNormal="100" zoomScaleSheetLayoutView="100" workbookViewId="0">
      <selection activeCell="A38" sqref="A38:XFD43"/>
    </sheetView>
  </sheetViews>
  <sheetFormatPr defaultColWidth="9.109375" defaultRowHeight="15" x14ac:dyDescent="0.3"/>
  <cols>
    <col min="1" max="1" width="38.5546875" style="2" customWidth="1"/>
    <col min="2" max="2" width="17.21875" style="2" customWidth="1"/>
    <col min="3" max="3" width="17.6640625" style="184" customWidth="1"/>
    <col min="4" max="4" width="17.88671875" style="2" customWidth="1"/>
    <col min="5" max="5" width="13.88671875" style="2" customWidth="1"/>
    <col min="6" max="6" width="9.88671875" style="2" customWidth="1"/>
    <col min="7" max="8" width="8.88671875" style="2" customWidth="1"/>
    <col min="9" max="9" width="19.33203125" style="2" customWidth="1"/>
    <col min="10" max="10" width="8.88671875" style="2" customWidth="1"/>
    <col min="11" max="13" width="16.44140625" style="2" customWidth="1"/>
    <col min="14" max="14" width="18.5546875" style="2" customWidth="1"/>
    <col min="15" max="16384" width="9.109375" style="2"/>
  </cols>
  <sheetData>
    <row r="1" spans="1:13" ht="98.4" customHeight="1" x14ac:dyDescent="0.3">
      <c r="A1" s="208" t="s">
        <v>201</v>
      </c>
      <c r="B1" s="208"/>
      <c r="C1" s="208"/>
      <c r="D1" s="208"/>
      <c r="E1" s="208"/>
      <c r="F1" s="43"/>
      <c r="G1" s="43"/>
      <c r="H1" s="43"/>
      <c r="I1" s="43"/>
      <c r="J1" s="43"/>
      <c r="K1" s="43"/>
      <c r="L1" s="43"/>
      <c r="M1" s="43"/>
    </row>
    <row r="2" spans="1:13" ht="20.25" customHeight="1" x14ac:dyDescent="0.3">
      <c r="A2" s="1"/>
      <c r="B2" s="1"/>
      <c r="C2" s="183"/>
      <c r="D2" s="3"/>
      <c r="E2" s="3" t="s">
        <v>0</v>
      </c>
      <c r="F2" s="44"/>
      <c r="G2" s="44"/>
      <c r="H2" s="44"/>
      <c r="I2" s="44"/>
      <c r="J2" s="45"/>
      <c r="K2" s="46"/>
      <c r="L2" s="46"/>
      <c r="M2" s="46"/>
    </row>
    <row r="3" spans="1:13" ht="103.2" customHeight="1" x14ac:dyDescent="0.3">
      <c r="A3" s="194" t="s">
        <v>2</v>
      </c>
      <c r="B3" s="102" t="s">
        <v>106</v>
      </c>
      <c r="C3" s="102" t="s">
        <v>107</v>
      </c>
      <c r="D3" s="117" t="s">
        <v>102</v>
      </c>
      <c r="E3" s="179" t="s">
        <v>115</v>
      </c>
      <c r="K3" s="10"/>
      <c r="L3" s="10"/>
      <c r="M3" s="10"/>
    </row>
    <row r="4" spans="1:13" ht="15.6" x14ac:dyDescent="0.3">
      <c r="A4" s="5" t="s">
        <v>3</v>
      </c>
      <c r="B4" s="6">
        <v>166288163</v>
      </c>
      <c r="C4" s="187">
        <v>166288163</v>
      </c>
      <c r="D4" s="188">
        <v>165994674.25</v>
      </c>
      <c r="E4" s="196">
        <f>D4/C4*100</f>
        <v>99.823505928079797</v>
      </c>
      <c r="K4" s="4"/>
      <c r="L4" s="4"/>
      <c r="M4" s="4"/>
    </row>
    <row r="5" spans="1:13" ht="15.6" x14ac:dyDescent="0.3">
      <c r="A5" s="5" t="s">
        <v>4</v>
      </c>
      <c r="B5" s="6">
        <v>23010727</v>
      </c>
      <c r="C5" s="187">
        <v>22733727</v>
      </c>
      <c r="D5" s="187">
        <v>22733727</v>
      </c>
      <c r="E5" s="196">
        <f t="shared" ref="E5:E35" si="0">D5/C5*100</f>
        <v>100</v>
      </c>
    </row>
    <row r="6" spans="1:13" ht="15.6" x14ac:dyDescent="0.3">
      <c r="A6" s="5" t="s">
        <v>28</v>
      </c>
      <c r="B6" s="6">
        <v>23774520</v>
      </c>
      <c r="C6" s="187">
        <v>22948520</v>
      </c>
      <c r="D6" s="187">
        <v>22941810.719999999</v>
      </c>
      <c r="E6" s="196">
        <f t="shared" si="0"/>
        <v>99.970763779102086</v>
      </c>
    </row>
    <row r="7" spans="1:13" ht="15.6" x14ac:dyDescent="0.3">
      <c r="A7" s="5" t="s">
        <v>45</v>
      </c>
      <c r="B7" s="6">
        <v>6483960</v>
      </c>
      <c r="C7" s="187">
        <v>6051960</v>
      </c>
      <c r="D7" s="187">
        <v>5991729.4800000004</v>
      </c>
      <c r="E7" s="196">
        <f t="shared" si="0"/>
        <v>99.00477663434657</v>
      </c>
    </row>
    <row r="8" spans="1:13" ht="15.6" x14ac:dyDescent="0.3">
      <c r="A8" s="5" t="s">
        <v>41</v>
      </c>
      <c r="B8" s="6">
        <v>4981800</v>
      </c>
      <c r="C8" s="187">
        <v>4829800</v>
      </c>
      <c r="D8" s="187">
        <v>4822493.83</v>
      </c>
      <c r="E8" s="196">
        <f t="shared" si="0"/>
        <v>99.848727276491772</v>
      </c>
    </row>
    <row r="9" spans="1:13" ht="15.6" x14ac:dyDescent="0.3">
      <c r="A9" s="5" t="s">
        <v>68</v>
      </c>
      <c r="B9" s="6">
        <v>9478560</v>
      </c>
      <c r="C9" s="187">
        <v>9181560</v>
      </c>
      <c r="D9" s="187">
        <v>9175025</v>
      </c>
      <c r="E9" s="196">
        <f t="shared" si="0"/>
        <v>99.928824731309277</v>
      </c>
    </row>
    <row r="10" spans="1:13" ht="15.6" x14ac:dyDescent="0.3">
      <c r="A10" s="5" t="s">
        <v>47</v>
      </c>
      <c r="B10" s="6">
        <v>29555400</v>
      </c>
      <c r="C10" s="187">
        <v>29407400</v>
      </c>
      <c r="D10" s="187">
        <v>29358738.989999998</v>
      </c>
      <c r="E10" s="196">
        <f t="shared" si="0"/>
        <v>99.834528009956671</v>
      </c>
    </row>
    <row r="11" spans="1:13" ht="15.6" x14ac:dyDescent="0.3">
      <c r="A11" s="5" t="s">
        <v>69</v>
      </c>
      <c r="B11" s="6">
        <v>9351360</v>
      </c>
      <c r="C11" s="187">
        <v>9351360</v>
      </c>
      <c r="D11" s="187">
        <v>9274217.5399999991</v>
      </c>
      <c r="E11" s="196">
        <f t="shared" si="0"/>
        <v>99.17506694213462</v>
      </c>
    </row>
    <row r="12" spans="1:13" ht="15.6" x14ac:dyDescent="0.3">
      <c r="A12" s="5" t="s">
        <v>49</v>
      </c>
      <c r="B12" s="7">
        <v>5702760</v>
      </c>
      <c r="C12" s="189">
        <v>5503760</v>
      </c>
      <c r="D12" s="189">
        <v>5378755.4400000004</v>
      </c>
      <c r="E12" s="196">
        <f t="shared" si="0"/>
        <v>97.728742532377879</v>
      </c>
    </row>
    <row r="13" spans="1:13" ht="15.6" x14ac:dyDescent="0.3">
      <c r="A13" s="5" t="s">
        <v>70</v>
      </c>
      <c r="B13" s="6">
        <v>7612360</v>
      </c>
      <c r="C13" s="187">
        <v>7467360</v>
      </c>
      <c r="D13" s="187">
        <v>7455332.1299999999</v>
      </c>
      <c r="E13" s="196">
        <f t="shared" si="0"/>
        <v>99.838927412097448</v>
      </c>
    </row>
    <row r="14" spans="1:13" ht="15.6" x14ac:dyDescent="0.3">
      <c r="A14" s="5" t="s">
        <v>71</v>
      </c>
      <c r="B14" s="6">
        <v>22680840</v>
      </c>
      <c r="C14" s="187">
        <v>22420840</v>
      </c>
      <c r="D14" s="187">
        <v>22336144.949999999</v>
      </c>
      <c r="E14" s="196">
        <f t="shared" si="0"/>
        <v>99.622248541981477</v>
      </c>
    </row>
    <row r="15" spans="1:13" ht="15.6" x14ac:dyDescent="0.3">
      <c r="A15" s="5" t="s">
        <v>29</v>
      </c>
      <c r="B15" s="6">
        <v>4869480</v>
      </c>
      <c r="C15" s="187">
        <v>4649480</v>
      </c>
      <c r="D15" s="187">
        <v>4573550.29</v>
      </c>
      <c r="E15" s="196">
        <f t="shared" si="0"/>
        <v>98.36692038679594</v>
      </c>
    </row>
    <row r="16" spans="1:13" ht="15.6" x14ac:dyDescent="0.3">
      <c r="A16" s="5" t="s">
        <v>5</v>
      </c>
      <c r="B16" s="6">
        <v>16665600</v>
      </c>
      <c r="C16" s="187">
        <v>16267600</v>
      </c>
      <c r="D16" s="187">
        <v>16160617.42</v>
      </c>
      <c r="E16" s="196">
        <f t="shared" si="0"/>
        <v>99.342357938478941</v>
      </c>
    </row>
    <row r="17" spans="1:5" ht="15.6" x14ac:dyDescent="0.3">
      <c r="A17" s="5" t="s">
        <v>40</v>
      </c>
      <c r="B17" s="6">
        <v>6588120</v>
      </c>
      <c r="C17" s="187">
        <v>6260120</v>
      </c>
      <c r="D17" s="187">
        <v>6250687.3200000003</v>
      </c>
      <c r="E17" s="196">
        <f t="shared" si="0"/>
        <v>99.849321099276054</v>
      </c>
    </row>
    <row r="18" spans="1:5" ht="15.6" x14ac:dyDescent="0.3">
      <c r="A18" s="5" t="s">
        <v>72</v>
      </c>
      <c r="B18" s="6">
        <v>15311520</v>
      </c>
      <c r="C18" s="187">
        <v>15102520</v>
      </c>
      <c r="D18" s="187">
        <v>15003321.75</v>
      </c>
      <c r="E18" s="196">
        <f t="shared" si="0"/>
        <v>99.343167564088645</v>
      </c>
    </row>
    <row r="19" spans="1:5" ht="15.6" x14ac:dyDescent="0.3">
      <c r="A19" s="5" t="s">
        <v>33</v>
      </c>
      <c r="B19" s="6">
        <v>7412000</v>
      </c>
      <c r="C19" s="187">
        <v>7237000</v>
      </c>
      <c r="D19" s="187">
        <v>7201780.8499999996</v>
      </c>
      <c r="E19" s="196">
        <f t="shared" si="0"/>
        <v>99.51334599972364</v>
      </c>
    </row>
    <row r="20" spans="1:5" ht="15.6" x14ac:dyDescent="0.3">
      <c r="A20" s="5" t="s">
        <v>34</v>
      </c>
      <c r="B20" s="6">
        <v>16327080</v>
      </c>
      <c r="C20" s="187">
        <v>15566080</v>
      </c>
      <c r="D20" s="187">
        <v>15559440</v>
      </c>
      <c r="E20" s="196">
        <f t="shared" si="0"/>
        <v>99.957343146122852</v>
      </c>
    </row>
    <row r="21" spans="1:5" ht="15.6" x14ac:dyDescent="0.3">
      <c r="A21" s="5" t="s">
        <v>35</v>
      </c>
      <c r="B21" s="6">
        <v>11986720</v>
      </c>
      <c r="C21" s="187">
        <v>11575720</v>
      </c>
      <c r="D21" s="187">
        <v>11555348.619999999</v>
      </c>
      <c r="E21" s="196">
        <f t="shared" si="0"/>
        <v>99.824016303089564</v>
      </c>
    </row>
    <row r="22" spans="1:5" ht="15.6" x14ac:dyDescent="0.3">
      <c r="A22" s="5" t="s">
        <v>73</v>
      </c>
      <c r="B22" s="6">
        <v>9999360</v>
      </c>
      <c r="C22" s="187">
        <v>9623360</v>
      </c>
      <c r="D22" s="187">
        <v>9616722.7300000004</v>
      </c>
      <c r="E22" s="196">
        <f t="shared" si="0"/>
        <v>99.931029598809573</v>
      </c>
    </row>
    <row r="23" spans="1:5" ht="31.2" x14ac:dyDescent="0.3">
      <c r="A23" s="5" t="s">
        <v>74</v>
      </c>
      <c r="B23" s="6">
        <v>7265160</v>
      </c>
      <c r="C23" s="187">
        <v>7045160</v>
      </c>
      <c r="D23" s="187">
        <v>7038572.04</v>
      </c>
      <c r="E23" s="196">
        <f t="shared" si="0"/>
        <v>99.906489561628121</v>
      </c>
    </row>
    <row r="24" spans="1:5" ht="15.6" x14ac:dyDescent="0.3">
      <c r="A24" s="5" t="s">
        <v>75</v>
      </c>
      <c r="B24" s="6">
        <v>10285800</v>
      </c>
      <c r="C24" s="187">
        <v>10104800</v>
      </c>
      <c r="D24" s="187">
        <v>10060800.1</v>
      </c>
      <c r="E24" s="196">
        <f t="shared" si="0"/>
        <v>99.564564365450082</v>
      </c>
    </row>
    <row r="25" spans="1:5" ht="15.6" x14ac:dyDescent="0.3">
      <c r="A25" s="5" t="s">
        <v>36</v>
      </c>
      <c r="B25" s="6">
        <v>13957440</v>
      </c>
      <c r="C25" s="187">
        <v>13745440</v>
      </c>
      <c r="D25" s="187">
        <v>13679759.82</v>
      </c>
      <c r="E25" s="196">
        <f t="shared" si="0"/>
        <v>99.522167497002641</v>
      </c>
    </row>
    <row r="26" spans="1:5" ht="15.6" x14ac:dyDescent="0.3">
      <c r="A26" s="5" t="s">
        <v>64</v>
      </c>
      <c r="B26" s="6">
        <v>18592560</v>
      </c>
      <c r="C26" s="187">
        <v>18385560</v>
      </c>
      <c r="D26" s="187">
        <v>18236948.100000001</v>
      </c>
      <c r="E26" s="196">
        <f t="shared" si="0"/>
        <v>99.191692284597266</v>
      </c>
    </row>
    <row r="27" spans="1:5" ht="15.6" x14ac:dyDescent="0.3">
      <c r="A27" s="5" t="s">
        <v>37</v>
      </c>
      <c r="B27" s="6">
        <v>21219530</v>
      </c>
      <c r="C27" s="187">
        <v>20743530</v>
      </c>
      <c r="D27" s="187">
        <v>20148623.780000001</v>
      </c>
      <c r="E27" s="196">
        <f t="shared" si="0"/>
        <v>97.132087836544699</v>
      </c>
    </row>
    <row r="28" spans="1:5" ht="15.6" x14ac:dyDescent="0.3">
      <c r="A28" s="5" t="s">
        <v>76</v>
      </c>
      <c r="B28" s="6">
        <v>4140360</v>
      </c>
      <c r="C28" s="187">
        <v>3910360</v>
      </c>
      <c r="D28" s="187">
        <v>3875583.43</v>
      </c>
      <c r="E28" s="196">
        <f t="shared" si="0"/>
        <v>99.110655540666343</v>
      </c>
    </row>
    <row r="29" spans="1:5" ht="15.6" x14ac:dyDescent="0.3">
      <c r="A29" s="5" t="s">
        <v>23</v>
      </c>
      <c r="B29" s="6">
        <v>9755420</v>
      </c>
      <c r="C29" s="187">
        <v>9269420</v>
      </c>
      <c r="D29" s="187">
        <v>9249214.1400000006</v>
      </c>
      <c r="E29" s="196">
        <f t="shared" si="0"/>
        <v>99.78201591901113</v>
      </c>
    </row>
    <row r="30" spans="1:5" ht="15.6" x14ac:dyDescent="0.3">
      <c r="A30" s="5" t="s">
        <v>15</v>
      </c>
      <c r="B30" s="6">
        <v>18097800</v>
      </c>
      <c r="C30" s="187">
        <v>17506800</v>
      </c>
      <c r="D30" s="187">
        <v>17499544.550000001</v>
      </c>
      <c r="E30" s="196">
        <f t="shared" si="0"/>
        <v>99.958556389517213</v>
      </c>
    </row>
    <row r="31" spans="1:5" ht="15.6" x14ac:dyDescent="0.3">
      <c r="A31" s="5" t="s">
        <v>77</v>
      </c>
      <c r="B31" s="6">
        <v>8098440</v>
      </c>
      <c r="C31" s="187">
        <v>7920440</v>
      </c>
      <c r="D31" s="187">
        <v>7920440</v>
      </c>
      <c r="E31" s="196">
        <f t="shared" si="0"/>
        <v>100</v>
      </c>
    </row>
    <row r="32" spans="1:5" ht="15.6" x14ac:dyDescent="0.3">
      <c r="A32" s="5" t="s">
        <v>78</v>
      </c>
      <c r="B32" s="6">
        <v>13882000</v>
      </c>
      <c r="C32" s="187">
        <v>13222000</v>
      </c>
      <c r="D32" s="187">
        <v>13215005.9</v>
      </c>
      <c r="E32" s="196">
        <f t="shared" si="0"/>
        <v>99.947102556345484</v>
      </c>
    </row>
    <row r="33" spans="1:5" ht="15.6" x14ac:dyDescent="0.3">
      <c r="A33" s="5" t="s">
        <v>38</v>
      </c>
      <c r="B33" s="6">
        <v>13150200</v>
      </c>
      <c r="C33" s="187">
        <v>12527200</v>
      </c>
      <c r="D33" s="187">
        <v>12490613.75</v>
      </c>
      <c r="E33" s="196">
        <f t="shared" si="0"/>
        <v>99.707945510569004</v>
      </c>
    </row>
    <row r="34" spans="1:5" ht="15.6" x14ac:dyDescent="0.3">
      <c r="A34" s="5" t="s">
        <v>39</v>
      </c>
      <c r="B34" s="6">
        <v>14924000</v>
      </c>
      <c r="C34" s="187">
        <v>14697000</v>
      </c>
      <c r="D34" s="187">
        <v>14690242.26</v>
      </c>
      <c r="E34" s="196">
        <f t="shared" si="0"/>
        <v>99.954019595835888</v>
      </c>
    </row>
    <row r="35" spans="1:5" ht="19.5" customHeight="1" x14ac:dyDescent="0.3">
      <c r="A35" s="25" t="s">
        <v>32</v>
      </c>
      <c r="B35" s="26">
        <f>SUM(B4:B34)</f>
        <v>551449040</v>
      </c>
      <c r="C35" s="26">
        <f>SUM(C4:C34)</f>
        <v>541544040</v>
      </c>
      <c r="D35" s="26">
        <f>SUM(D4:D34)</f>
        <v>539489466.18000007</v>
      </c>
      <c r="E35" s="197">
        <f t="shared" si="0"/>
        <v>99.620608174360129</v>
      </c>
    </row>
    <row r="36" spans="1:5" x14ac:dyDescent="0.3">
      <c r="D36" s="40"/>
      <c r="E36" s="40"/>
    </row>
    <row r="37" spans="1:5" x14ac:dyDescent="0.3">
      <c r="D37" s="40"/>
      <c r="E37" s="40"/>
    </row>
    <row r="38" spans="1:5" x14ac:dyDescent="0.3">
      <c r="A38" s="184"/>
      <c r="B38" s="184"/>
      <c r="D38" s="184"/>
      <c r="E38" s="184"/>
    </row>
    <row r="39" spans="1:5" ht="86.4" customHeight="1" x14ac:dyDescent="0.3">
      <c r="A39" s="205" t="s">
        <v>202</v>
      </c>
      <c r="B39" s="205"/>
      <c r="C39" s="205"/>
      <c r="D39" s="205"/>
      <c r="E39" s="205"/>
    </row>
  </sheetData>
  <mergeCells count="2">
    <mergeCell ref="A39:E39"/>
    <mergeCell ref="A1:E1"/>
  </mergeCells>
  <pageMargins left="0.39370078740157483" right="0.39370078740157483" top="0.45" bottom="0.43" header="0.17" footer="0.31496062992125984"/>
  <pageSetup paperSize="9" scale="90" fitToHeight="0" orientation="portrait" r:id="rId1"/>
  <headerFooter>
    <oddHeader>&amp;C&amp;P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31"/>
  <sheetViews>
    <sheetView view="pageBreakPreview" zoomScaleNormal="100" zoomScaleSheetLayoutView="100" workbookViewId="0">
      <selection activeCell="A9" sqref="A9:XFD14"/>
    </sheetView>
  </sheetViews>
  <sheetFormatPr defaultColWidth="9.109375" defaultRowHeight="15" x14ac:dyDescent="0.3"/>
  <cols>
    <col min="1" max="1" width="45.21875" style="2" customWidth="1"/>
    <col min="2" max="2" width="18.109375" style="2" customWidth="1"/>
    <col min="3" max="3" width="17.44140625" style="2" customWidth="1"/>
    <col min="4" max="4" width="14.3320312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4.109375" style="2" customWidth="1"/>
    <col min="14" max="16384" width="9.109375" style="2"/>
  </cols>
  <sheetData>
    <row r="1" spans="1:12" ht="115.8" customHeight="1" x14ac:dyDescent="0.3">
      <c r="A1" s="209" t="s">
        <v>203</v>
      </c>
      <c r="B1" s="208"/>
      <c r="C1" s="208"/>
      <c r="D1" s="208"/>
      <c r="E1" s="43"/>
      <c r="F1" s="43"/>
      <c r="G1" s="43"/>
      <c r="H1" s="43"/>
      <c r="I1" s="43"/>
      <c r="J1" s="43"/>
      <c r="K1" s="43"/>
      <c r="L1" s="43"/>
    </row>
    <row r="2" spans="1:12" ht="20.25" customHeight="1" x14ac:dyDescent="0.3">
      <c r="A2" s="1"/>
      <c r="B2" s="1"/>
      <c r="C2" s="3"/>
      <c r="D2" s="3" t="s">
        <v>0</v>
      </c>
      <c r="E2" s="44"/>
      <c r="F2" s="44"/>
      <c r="G2" s="44"/>
      <c r="H2" s="44"/>
      <c r="I2" s="45"/>
      <c r="J2" s="46"/>
      <c r="K2" s="46"/>
      <c r="L2" s="46"/>
    </row>
    <row r="3" spans="1:12" ht="52.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15.6" x14ac:dyDescent="0.3">
      <c r="A4" s="5" t="s">
        <v>74</v>
      </c>
      <c r="B4" s="187">
        <v>25586711.359999999</v>
      </c>
      <c r="C4" s="187">
        <v>21684637.120000001</v>
      </c>
      <c r="D4" s="196">
        <f>C4/B4*100</f>
        <v>84.749606211214171</v>
      </c>
      <c r="J4" s="4"/>
      <c r="K4" s="4"/>
      <c r="L4" s="4"/>
    </row>
    <row r="5" spans="1:12" ht="15.6" x14ac:dyDescent="0.3">
      <c r="A5" s="5" t="s">
        <v>34</v>
      </c>
      <c r="B5" s="187">
        <v>28000000</v>
      </c>
      <c r="C5" s="187">
        <v>28000000</v>
      </c>
      <c r="D5" s="196">
        <f t="shared" ref="D5:D6" si="0">C5/B5*100</f>
        <v>100</v>
      </c>
      <c r="J5" s="4"/>
      <c r="K5" s="4"/>
      <c r="L5" s="4"/>
    </row>
    <row r="6" spans="1:12" ht="24" customHeight="1" x14ac:dyDescent="0.3">
      <c r="A6" s="8" t="s">
        <v>32</v>
      </c>
      <c r="B6" s="191">
        <f>SUM(B4:B5)</f>
        <v>53586711.359999999</v>
      </c>
      <c r="C6" s="191">
        <f>SUM(C4:C5)</f>
        <v>49684637.120000005</v>
      </c>
      <c r="D6" s="197">
        <f t="shared" si="0"/>
        <v>92.718205426368613</v>
      </c>
    </row>
    <row r="7" spans="1:12" ht="15" customHeight="1" x14ac:dyDescent="0.3"/>
    <row r="8" spans="1:12" ht="15" customHeight="1" x14ac:dyDescent="0.3"/>
    <row r="9" spans="1:12" ht="15" customHeight="1" x14ac:dyDescent="0.3"/>
    <row r="10" spans="1:12" ht="15" customHeight="1" x14ac:dyDescent="0.3"/>
    <row r="11" spans="1:12" ht="15" customHeight="1" x14ac:dyDescent="0.3"/>
    <row r="12" spans="1:12" ht="15" customHeight="1" x14ac:dyDescent="0.3"/>
    <row r="13" spans="1:12" ht="15" customHeight="1" x14ac:dyDescent="0.3"/>
    <row r="14" spans="1:12" ht="15" customHeight="1" x14ac:dyDescent="0.3"/>
    <row r="15" spans="1:12" ht="15" customHeight="1" x14ac:dyDescent="0.3"/>
    <row r="16" spans="1:12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5" customHeight="1" x14ac:dyDescent="0.3"/>
    <row r="31" ht="19.5" customHeight="1" x14ac:dyDescent="0.3"/>
  </sheetData>
  <mergeCells count="1">
    <mergeCell ref="A1:D1"/>
  </mergeCells>
  <pageMargins left="0.39370078740157483" right="0.39370078740157483" top="0.56999999999999995" bottom="0.74803149606299213" header="0.31496062992125984" footer="0.31496062992125984"/>
  <pageSetup paperSize="9" fitToHeight="0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M30"/>
  <sheetViews>
    <sheetView view="pageBreakPreview" zoomScaleNormal="100" zoomScaleSheetLayoutView="100" workbookViewId="0">
      <selection activeCell="A9" sqref="A9:XFD15"/>
    </sheetView>
  </sheetViews>
  <sheetFormatPr defaultColWidth="9.109375" defaultRowHeight="15" x14ac:dyDescent="0.3"/>
  <cols>
    <col min="1" max="1" width="40.77734375" style="2" customWidth="1"/>
    <col min="2" max="2" width="17.44140625" style="2" customWidth="1"/>
    <col min="3" max="3" width="16.88671875" style="184" customWidth="1"/>
    <col min="4" max="4" width="17.109375" style="2" customWidth="1"/>
    <col min="5" max="5" width="13.6640625" style="2" customWidth="1"/>
    <col min="6" max="6" width="9.88671875" style="2" customWidth="1"/>
    <col min="7" max="8" width="8.88671875" style="2" customWidth="1"/>
    <col min="9" max="9" width="19.33203125" style="2" customWidth="1"/>
    <col min="10" max="10" width="8.88671875" style="2" customWidth="1"/>
    <col min="11" max="13" width="16.44140625" style="2" customWidth="1"/>
    <col min="14" max="14" width="24.109375" style="2" customWidth="1"/>
    <col min="15" max="16384" width="9.109375" style="2"/>
  </cols>
  <sheetData>
    <row r="1" spans="1:13" ht="128.4" customHeight="1" x14ac:dyDescent="0.3">
      <c r="A1" s="209" t="s">
        <v>205</v>
      </c>
      <c r="B1" s="208"/>
      <c r="C1" s="208"/>
      <c r="D1" s="208"/>
      <c r="E1" s="208"/>
      <c r="F1" s="43"/>
      <c r="G1" s="43"/>
      <c r="H1" s="43"/>
      <c r="I1" s="43"/>
      <c r="J1" s="43"/>
      <c r="K1" s="43"/>
      <c r="L1" s="43"/>
      <c r="M1" s="43"/>
    </row>
    <row r="2" spans="1:13" ht="20.25" customHeight="1" x14ac:dyDescent="0.3">
      <c r="A2" s="1"/>
      <c r="B2" s="1"/>
      <c r="C2" s="183"/>
      <c r="D2" s="3"/>
      <c r="E2" s="3" t="s">
        <v>0</v>
      </c>
      <c r="F2" s="44"/>
      <c r="G2" s="44"/>
      <c r="H2" s="44"/>
      <c r="I2" s="44"/>
      <c r="J2" s="45"/>
      <c r="K2" s="46"/>
      <c r="L2" s="46"/>
      <c r="M2" s="46"/>
    </row>
    <row r="3" spans="1:13" ht="102.6" customHeight="1" x14ac:dyDescent="0.3">
      <c r="A3" s="194" t="s">
        <v>2</v>
      </c>
      <c r="B3" s="102" t="s">
        <v>106</v>
      </c>
      <c r="C3" s="102" t="s">
        <v>107</v>
      </c>
      <c r="D3" s="117" t="s">
        <v>102</v>
      </c>
      <c r="E3" s="179" t="s">
        <v>115</v>
      </c>
      <c r="K3" s="10"/>
      <c r="L3" s="10"/>
      <c r="M3" s="10"/>
    </row>
    <row r="4" spans="1:13" ht="15.6" x14ac:dyDescent="0.3">
      <c r="A4" s="5" t="s">
        <v>34</v>
      </c>
      <c r="B4" s="187">
        <v>0</v>
      </c>
      <c r="C4" s="188">
        <v>3897922.8</v>
      </c>
      <c r="D4" s="188">
        <v>1169376.8</v>
      </c>
      <c r="E4" s="196">
        <f>D4/C4*100</f>
        <v>29.999998973812414</v>
      </c>
      <c r="K4" s="4"/>
      <c r="L4" s="4"/>
      <c r="M4" s="4"/>
    </row>
    <row r="5" spans="1:13" ht="15.6" x14ac:dyDescent="0.3">
      <c r="A5" s="5" t="s">
        <v>15</v>
      </c>
      <c r="B5" s="187">
        <v>4276870</v>
      </c>
      <c r="C5" s="188">
        <v>4276870</v>
      </c>
      <c r="D5" s="188">
        <v>4036518.9</v>
      </c>
      <c r="E5" s="196">
        <f t="shared" ref="E5:E6" si="0">D5/C5*100</f>
        <v>94.38021029397666</v>
      </c>
      <c r="K5" s="4"/>
      <c r="L5" s="4"/>
      <c r="M5" s="4"/>
    </row>
    <row r="6" spans="1:13" ht="21.6" customHeight="1" x14ac:dyDescent="0.3">
      <c r="A6" s="8" t="s">
        <v>32</v>
      </c>
      <c r="B6" s="191">
        <f>SUM(B4:B5)</f>
        <v>4276870</v>
      </c>
      <c r="C6" s="191">
        <f>SUM(C4:C5)</f>
        <v>8174792.7999999998</v>
      </c>
      <c r="D6" s="191">
        <f>SUM(D4:D5)</f>
        <v>5205895.7</v>
      </c>
      <c r="E6" s="197">
        <f t="shared" si="0"/>
        <v>63.682295409371115</v>
      </c>
    </row>
    <row r="7" spans="1:13" ht="15" customHeight="1" x14ac:dyDescent="0.3"/>
    <row r="8" spans="1:13" ht="15" customHeight="1" x14ac:dyDescent="0.3"/>
    <row r="9" spans="1:13" ht="73.2" customHeight="1" x14ac:dyDescent="0.3">
      <c r="A9" s="205" t="s">
        <v>206</v>
      </c>
      <c r="B9" s="205"/>
      <c r="C9" s="205"/>
      <c r="D9" s="205"/>
      <c r="E9" s="205"/>
    </row>
    <row r="10" spans="1:13" ht="15" customHeight="1" x14ac:dyDescent="0.3"/>
    <row r="11" spans="1:13" ht="15" customHeight="1" x14ac:dyDescent="0.3"/>
    <row r="12" spans="1:13" ht="15" customHeight="1" x14ac:dyDescent="0.3"/>
    <row r="13" spans="1:13" ht="15" customHeight="1" x14ac:dyDescent="0.3"/>
    <row r="14" spans="1:13" ht="15" customHeight="1" x14ac:dyDescent="0.3"/>
    <row r="15" spans="1:13" ht="15" customHeight="1" x14ac:dyDescent="0.3"/>
    <row r="16" spans="1:13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9.5" customHeight="1" x14ac:dyDescent="0.3"/>
  </sheetData>
  <mergeCells count="2">
    <mergeCell ref="A9:E9"/>
    <mergeCell ref="A1:E1"/>
  </mergeCells>
  <pageMargins left="0.39370078740157483" right="0.39370078740157483" top="0.66" bottom="0.74803149606299213" header="0.31496062992125984" footer="0.31496062992125984"/>
  <pageSetup paperSize="9" scale="9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0000CC"/>
  </sheetPr>
  <dimension ref="A1:M33"/>
  <sheetViews>
    <sheetView view="pageBreakPreview" topLeftCell="A22" zoomScaleNormal="100" zoomScaleSheetLayoutView="100" workbookViewId="0">
      <selection activeCell="A32" sqref="A32:XFD36"/>
    </sheetView>
  </sheetViews>
  <sheetFormatPr defaultColWidth="9.109375" defaultRowHeight="15" x14ac:dyDescent="0.3"/>
  <cols>
    <col min="1" max="1" width="44" style="2" customWidth="1"/>
    <col min="2" max="2" width="15.88671875" style="2" customWidth="1"/>
    <col min="3" max="3" width="15.88671875" style="184" customWidth="1"/>
    <col min="4" max="4" width="15.88671875" style="2" customWidth="1"/>
    <col min="5" max="5" width="13.88671875" style="2" customWidth="1"/>
    <col min="6" max="6" width="9.88671875" style="2" customWidth="1"/>
    <col min="7" max="8" width="8.88671875" style="2" customWidth="1"/>
    <col min="9" max="9" width="19.33203125" style="2" customWidth="1"/>
    <col min="10" max="10" width="8.88671875" style="2" customWidth="1"/>
    <col min="11" max="13" width="16.44140625" style="2" customWidth="1"/>
    <col min="14" max="14" width="20.44140625" style="2" customWidth="1"/>
    <col min="15" max="16384" width="9.109375" style="2"/>
  </cols>
  <sheetData>
    <row r="1" spans="1:13" ht="87" customHeight="1" x14ac:dyDescent="0.3">
      <c r="A1" s="208" t="s">
        <v>141</v>
      </c>
      <c r="B1" s="208"/>
      <c r="C1" s="208"/>
      <c r="D1" s="208"/>
      <c r="E1" s="208"/>
      <c r="F1" s="43"/>
      <c r="G1" s="43"/>
      <c r="H1" s="43"/>
      <c r="I1" s="43"/>
      <c r="J1" s="43"/>
      <c r="K1" s="43"/>
      <c r="L1" s="43"/>
      <c r="M1" s="43"/>
    </row>
    <row r="2" spans="1:13" ht="15.6" x14ac:dyDescent="0.3">
      <c r="A2" s="1"/>
      <c r="B2" s="1"/>
      <c r="C2" s="183"/>
      <c r="D2" s="3"/>
      <c r="E2" s="3" t="s">
        <v>0</v>
      </c>
      <c r="K2" s="46"/>
      <c r="L2" s="46"/>
      <c r="M2" s="46"/>
    </row>
    <row r="3" spans="1:13" ht="98.4" customHeight="1" x14ac:dyDescent="0.3">
      <c r="A3" s="194" t="s">
        <v>2</v>
      </c>
      <c r="B3" s="195" t="s">
        <v>106</v>
      </c>
      <c r="C3" s="195" t="s">
        <v>107</v>
      </c>
      <c r="D3" s="195" t="s">
        <v>102</v>
      </c>
      <c r="E3" s="120" t="s">
        <v>115</v>
      </c>
      <c r="K3" s="10"/>
      <c r="L3" s="10"/>
      <c r="M3" s="10"/>
    </row>
    <row r="4" spans="1:13" ht="15.6" x14ac:dyDescent="0.3">
      <c r="A4" s="5" t="s">
        <v>4</v>
      </c>
      <c r="B4" s="83">
        <v>26477758</v>
      </c>
      <c r="C4" s="83">
        <v>29125533.800000001</v>
      </c>
      <c r="D4" s="82">
        <v>29125533.800000001</v>
      </c>
      <c r="E4" s="121">
        <f>D4/C4*100</f>
        <v>100</v>
      </c>
      <c r="K4" s="10"/>
      <c r="L4" s="10"/>
      <c r="M4" s="10"/>
    </row>
    <row r="5" spans="1:13" ht="15.6" x14ac:dyDescent="0.3">
      <c r="A5" s="5" t="s">
        <v>41</v>
      </c>
      <c r="B5" s="83">
        <v>902100</v>
      </c>
      <c r="C5" s="83">
        <v>1402100</v>
      </c>
      <c r="D5" s="83">
        <v>1327380.69</v>
      </c>
      <c r="E5" s="121">
        <f t="shared" ref="E5:E29" si="0">D5/C5*100</f>
        <v>94.670900078453741</v>
      </c>
      <c r="K5" s="4"/>
      <c r="L5" s="4"/>
      <c r="M5" s="4"/>
    </row>
    <row r="6" spans="1:13" ht="31.2" x14ac:dyDescent="0.3">
      <c r="A6" s="5" t="s">
        <v>46</v>
      </c>
      <c r="B6" s="83">
        <v>940000</v>
      </c>
      <c r="C6" s="83">
        <v>940000</v>
      </c>
      <c r="D6" s="83">
        <v>0</v>
      </c>
      <c r="E6" s="121">
        <f t="shared" si="0"/>
        <v>0</v>
      </c>
    </row>
    <row r="7" spans="1:13" ht="15.6" x14ac:dyDescent="0.3">
      <c r="A7" s="5" t="s">
        <v>47</v>
      </c>
      <c r="B7" s="83">
        <v>552000</v>
      </c>
      <c r="C7" s="83">
        <v>552000</v>
      </c>
      <c r="D7" s="83">
        <v>415282.49</v>
      </c>
      <c r="E7" s="121">
        <f t="shared" si="0"/>
        <v>75.232335144927532</v>
      </c>
    </row>
    <row r="8" spans="1:13" ht="15.6" x14ac:dyDescent="0.3">
      <c r="A8" s="5" t="s">
        <v>69</v>
      </c>
      <c r="B8" s="83">
        <v>236600</v>
      </c>
      <c r="C8" s="83">
        <v>236600</v>
      </c>
      <c r="D8" s="83">
        <v>236600</v>
      </c>
      <c r="E8" s="121">
        <f t="shared" si="0"/>
        <v>100</v>
      </c>
    </row>
    <row r="9" spans="1:13" s="184" customFormat="1" ht="15.6" x14ac:dyDescent="0.3">
      <c r="A9" s="186" t="s">
        <v>49</v>
      </c>
      <c r="B9" s="83">
        <v>0</v>
      </c>
      <c r="C9" s="83">
        <v>565250</v>
      </c>
      <c r="D9" s="83">
        <v>565250</v>
      </c>
      <c r="E9" s="121">
        <f t="shared" si="0"/>
        <v>100</v>
      </c>
    </row>
    <row r="10" spans="1:13" ht="31.2" x14ac:dyDescent="0.3">
      <c r="A10" s="5" t="s">
        <v>50</v>
      </c>
      <c r="B10" s="83">
        <v>1601689.34</v>
      </c>
      <c r="C10" s="83">
        <v>2051292.93</v>
      </c>
      <c r="D10" s="83">
        <v>2042326.03</v>
      </c>
      <c r="E10" s="121">
        <f t="shared" si="0"/>
        <v>99.562865943285829</v>
      </c>
    </row>
    <row r="11" spans="1:13" ht="15.6" x14ac:dyDescent="0.3">
      <c r="A11" s="5" t="s">
        <v>71</v>
      </c>
      <c r="B11" s="83">
        <v>1000000</v>
      </c>
      <c r="C11" s="83">
        <v>1000000</v>
      </c>
      <c r="D11" s="83">
        <v>1000000</v>
      </c>
      <c r="E11" s="121">
        <f t="shared" si="0"/>
        <v>100</v>
      </c>
    </row>
    <row r="12" spans="1:13" ht="31.2" x14ac:dyDescent="0.3">
      <c r="A12" s="5" t="s">
        <v>51</v>
      </c>
      <c r="B12" s="83">
        <v>7561496.5</v>
      </c>
      <c r="C12" s="83">
        <v>10425746.5</v>
      </c>
      <c r="D12" s="83">
        <v>10257188.33</v>
      </c>
      <c r="E12" s="121">
        <f t="shared" si="0"/>
        <v>98.383250830048468</v>
      </c>
    </row>
    <row r="13" spans="1:13" ht="31.2" x14ac:dyDescent="0.3">
      <c r="A13" s="5" t="s">
        <v>54</v>
      </c>
      <c r="B13" s="83">
        <v>1462491.2</v>
      </c>
      <c r="C13" s="83">
        <v>1462491.2</v>
      </c>
      <c r="D13" s="83">
        <v>1462491.2</v>
      </c>
      <c r="E13" s="121">
        <f t="shared" si="0"/>
        <v>100</v>
      </c>
    </row>
    <row r="14" spans="1:13" s="184" customFormat="1" ht="31.2" x14ac:dyDescent="0.3">
      <c r="A14" s="186" t="s">
        <v>55</v>
      </c>
      <c r="B14" s="83">
        <v>0</v>
      </c>
      <c r="C14" s="83">
        <v>191096.8</v>
      </c>
      <c r="D14" s="83">
        <v>157776.31</v>
      </c>
      <c r="E14" s="121">
        <f t="shared" si="0"/>
        <v>82.563554177777959</v>
      </c>
    </row>
    <row r="15" spans="1:13" ht="15.6" x14ac:dyDescent="0.3">
      <c r="A15" s="5" t="s">
        <v>29</v>
      </c>
      <c r="B15" s="83">
        <v>1692000</v>
      </c>
      <c r="C15" s="83">
        <v>1692000</v>
      </c>
      <c r="D15" s="83">
        <v>1692000</v>
      </c>
      <c r="E15" s="121">
        <f t="shared" si="0"/>
        <v>100</v>
      </c>
    </row>
    <row r="16" spans="1:13" ht="15.6" x14ac:dyDescent="0.3">
      <c r="A16" s="5" t="s">
        <v>5</v>
      </c>
      <c r="B16" s="83">
        <v>1530800</v>
      </c>
      <c r="C16" s="83">
        <v>1530800</v>
      </c>
      <c r="D16" s="83">
        <v>1435248.52</v>
      </c>
      <c r="E16" s="121">
        <f t="shared" si="0"/>
        <v>93.758068983538024</v>
      </c>
    </row>
    <row r="17" spans="1:5" s="184" customFormat="1" ht="31.2" x14ac:dyDescent="0.3">
      <c r="A17" s="186" t="s">
        <v>57</v>
      </c>
      <c r="B17" s="83">
        <v>0</v>
      </c>
      <c r="C17" s="83">
        <v>570000</v>
      </c>
      <c r="D17" s="83">
        <v>569430</v>
      </c>
      <c r="E17" s="121">
        <f t="shared" si="0"/>
        <v>99.9</v>
      </c>
    </row>
    <row r="18" spans="1:5" s="184" customFormat="1" ht="31.2" x14ac:dyDescent="0.3">
      <c r="A18" s="186" t="s">
        <v>59</v>
      </c>
      <c r="B18" s="83">
        <v>0</v>
      </c>
      <c r="C18" s="83">
        <v>1419319.22</v>
      </c>
      <c r="D18" s="83">
        <v>1419319.22</v>
      </c>
      <c r="E18" s="121">
        <f t="shared" si="0"/>
        <v>100</v>
      </c>
    </row>
    <row r="19" spans="1:5" ht="15.6" x14ac:dyDescent="0.3">
      <c r="A19" s="5" t="s">
        <v>74</v>
      </c>
      <c r="B19" s="83">
        <v>598500</v>
      </c>
      <c r="C19" s="83">
        <v>598500</v>
      </c>
      <c r="D19" s="83">
        <v>598500</v>
      </c>
      <c r="E19" s="121">
        <f t="shared" si="0"/>
        <v>100</v>
      </c>
    </row>
    <row r="20" spans="1:5" ht="15.6" x14ac:dyDescent="0.3">
      <c r="A20" s="5" t="s">
        <v>36</v>
      </c>
      <c r="B20" s="83">
        <v>2280000</v>
      </c>
      <c r="C20" s="83">
        <v>2280000</v>
      </c>
      <c r="D20" s="83">
        <v>2280000</v>
      </c>
      <c r="E20" s="121">
        <f t="shared" si="0"/>
        <v>100</v>
      </c>
    </row>
    <row r="21" spans="1:5" ht="31.2" x14ac:dyDescent="0.3">
      <c r="A21" s="5" t="s">
        <v>63</v>
      </c>
      <c r="B21" s="83">
        <v>836000</v>
      </c>
      <c r="C21" s="83">
        <v>836000</v>
      </c>
      <c r="D21" s="83">
        <v>836000</v>
      </c>
      <c r="E21" s="121">
        <f t="shared" si="0"/>
        <v>100</v>
      </c>
    </row>
    <row r="22" spans="1:5" ht="15.6" x14ac:dyDescent="0.3">
      <c r="A22" s="5" t="s">
        <v>64</v>
      </c>
      <c r="B22" s="83">
        <v>2100000</v>
      </c>
      <c r="C22" s="83">
        <v>2100000</v>
      </c>
      <c r="D22" s="83">
        <v>2088317.5</v>
      </c>
      <c r="E22" s="121">
        <f t="shared" si="0"/>
        <v>99.443690476190469</v>
      </c>
    </row>
    <row r="23" spans="1:5" ht="31.2" x14ac:dyDescent="0.3">
      <c r="A23" s="5" t="s">
        <v>66</v>
      </c>
      <c r="B23" s="83">
        <v>500000</v>
      </c>
      <c r="C23" s="83">
        <v>500000</v>
      </c>
      <c r="D23" s="83">
        <v>500000</v>
      </c>
      <c r="E23" s="121">
        <f t="shared" si="0"/>
        <v>100</v>
      </c>
    </row>
    <row r="24" spans="1:5" ht="31.2" x14ac:dyDescent="0.3">
      <c r="A24" s="5" t="s">
        <v>24</v>
      </c>
      <c r="B24" s="83">
        <v>4275000</v>
      </c>
      <c r="C24" s="83">
        <v>4275000</v>
      </c>
      <c r="D24" s="83">
        <v>4066495.28</v>
      </c>
      <c r="E24" s="121">
        <f t="shared" si="0"/>
        <v>95.122696608187127</v>
      </c>
    </row>
    <row r="25" spans="1:5" ht="15.6" x14ac:dyDescent="0.3">
      <c r="A25" s="5" t="s">
        <v>78</v>
      </c>
      <c r="B25" s="83">
        <v>376000</v>
      </c>
      <c r="C25" s="83">
        <v>376000</v>
      </c>
      <c r="D25" s="83">
        <v>376000</v>
      </c>
      <c r="E25" s="121">
        <f t="shared" si="0"/>
        <v>100</v>
      </c>
    </row>
    <row r="26" spans="1:5" ht="15.6" x14ac:dyDescent="0.3">
      <c r="A26" s="5" t="s">
        <v>38</v>
      </c>
      <c r="B26" s="83">
        <v>2375000</v>
      </c>
      <c r="C26" s="83">
        <v>2375000</v>
      </c>
      <c r="D26" s="83">
        <v>2375000</v>
      </c>
      <c r="E26" s="121">
        <f t="shared" si="0"/>
        <v>100</v>
      </c>
    </row>
    <row r="27" spans="1:5" ht="15.6" x14ac:dyDescent="0.3">
      <c r="A27" s="5" t="s">
        <v>39</v>
      </c>
      <c r="B27" s="83">
        <v>4000000</v>
      </c>
      <c r="C27" s="83">
        <v>4000000</v>
      </c>
      <c r="D27" s="83">
        <v>4000000</v>
      </c>
      <c r="E27" s="121">
        <f t="shared" si="0"/>
        <v>100</v>
      </c>
    </row>
    <row r="28" spans="1:5" ht="31.2" x14ac:dyDescent="0.3">
      <c r="A28" s="5" t="s">
        <v>44</v>
      </c>
      <c r="B28" s="83">
        <v>705000</v>
      </c>
      <c r="C28" s="83">
        <v>705000</v>
      </c>
      <c r="D28" s="83">
        <v>705000</v>
      </c>
      <c r="E28" s="121">
        <f t="shared" si="0"/>
        <v>100</v>
      </c>
    </row>
    <row r="29" spans="1:5" ht="20.399999999999999" customHeight="1" x14ac:dyDescent="0.3">
      <c r="A29" s="8" t="s">
        <v>32</v>
      </c>
      <c r="B29" s="86">
        <f t="shared" ref="B29:D29" si="1">SUM(B4:B28)</f>
        <v>62002435.040000007</v>
      </c>
      <c r="C29" s="86">
        <f t="shared" si="1"/>
        <v>71209730.450000003</v>
      </c>
      <c r="D29" s="86">
        <f t="shared" si="1"/>
        <v>69531139.370000005</v>
      </c>
      <c r="E29" s="122">
        <f t="shared" si="0"/>
        <v>97.642750408697836</v>
      </c>
    </row>
    <row r="32" spans="1:5" x14ac:dyDescent="0.3">
      <c r="A32" s="184"/>
      <c r="B32" s="184"/>
      <c r="D32" s="184"/>
      <c r="E32" s="184"/>
    </row>
    <row r="33" spans="1:5" ht="50.4" customHeight="1" x14ac:dyDescent="0.3">
      <c r="A33" s="205" t="s">
        <v>142</v>
      </c>
      <c r="B33" s="205"/>
      <c r="C33" s="205"/>
      <c r="D33" s="205"/>
      <c r="E33" s="205"/>
    </row>
  </sheetData>
  <mergeCells count="2">
    <mergeCell ref="A33:E33"/>
    <mergeCell ref="A1:E1"/>
  </mergeCells>
  <pageMargins left="0.39370078740157483" right="0.39370078740157483" top="0.34" bottom="0.15748031496062992" header="0.15748031496062992" footer="0.15748031496062992"/>
  <pageSetup paperSize="9" scale="90" fitToHeight="0" orientation="portrait" r:id="rId1"/>
  <headerFooter>
    <oddHeader>&amp;C&amp;P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L31"/>
  <sheetViews>
    <sheetView tabSelected="1" view="pageBreakPreview" zoomScaleNormal="100" zoomScaleSheetLayoutView="100" workbookViewId="0">
      <selection activeCell="K28" sqref="K28"/>
    </sheetView>
  </sheetViews>
  <sheetFormatPr defaultColWidth="9.109375" defaultRowHeight="15" x14ac:dyDescent="0.3"/>
  <cols>
    <col min="1" max="1" width="45.44140625" style="2" customWidth="1"/>
    <col min="2" max="2" width="17.109375" style="2" customWidth="1"/>
    <col min="3" max="3" width="17" style="2" customWidth="1"/>
    <col min="4" max="4" width="14.8867187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4.109375" style="2" customWidth="1"/>
    <col min="14" max="16384" width="9.109375" style="2"/>
  </cols>
  <sheetData>
    <row r="1" spans="1:12" ht="114" customHeight="1" x14ac:dyDescent="0.3">
      <c r="A1" s="209" t="s">
        <v>207</v>
      </c>
      <c r="B1" s="208"/>
      <c r="C1" s="208"/>
      <c r="D1" s="208"/>
      <c r="E1" s="43"/>
      <c r="F1" s="43"/>
      <c r="G1" s="43"/>
      <c r="H1" s="43"/>
      <c r="I1" s="43"/>
      <c r="J1" s="43"/>
      <c r="K1" s="43"/>
      <c r="L1" s="43"/>
    </row>
    <row r="2" spans="1:12" ht="20.25" customHeight="1" x14ac:dyDescent="0.3">
      <c r="A2" s="1"/>
      <c r="B2" s="1"/>
      <c r="C2" s="3"/>
      <c r="D2" s="3" t="s">
        <v>0</v>
      </c>
      <c r="E2" s="44"/>
      <c r="J2" s="46"/>
      <c r="K2" s="46"/>
      <c r="L2" s="46"/>
    </row>
    <row r="3" spans="1:12" ht="52.5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J3" s="10"/>
      <c r="K3" s="10"/>
      <c r="L3" s="10"/>
    </row>
    <row r="4" spans="1:12" ht="21.75" customHeight="1" x14ac:dyDescent="0.3">
      <c r="A4" s="5" t="s">
        <v>3</v>
      </c>
      <c r="B4" s="187">
        <v>175000000</v>
      </c>
      <c r="C4" s="188">
        <v>0</v>
      </c>
      <c r="D4" s="196">
        <v>0</v>
      </c>
      <c r="J4" s="4"/>
      <c r="K4" s="4"/>
      <c r="L4" s="4"/>
    </row>
    <row r="5" spans="1:12" ht="21.6" customHeight="1" x14ac:dyDescent="0.3">
      <c r="A5" s="8" t="s">
        <v>32</v>
      </c>
      <c r="B5" s="191">
        <f>SUM(B4:B4)</f>
        <v>175000000</v>
      </c>
      <c r="C5" s="191">
        <f t="shared" ref="C5:D5" si="0">SUM(C4:C4)</f>
        <v>0</v>
      </c>
      <c r="D5" s="199">
        <f t="shared" si="0"/>
        <v>0</v>
      </c>
    </row>
    <row r="6" spans="1:12" ht="15" customHeight="1" x14ac:dyDescent="0.3"/>
    <row r="7" spans="1:12" ht="15" customHeight="1" x14ac:dyDescent="0.3"/>
    <row r="8" spans="1:12" ht="15" customHeight="1" x14ac:dyDescent="0.3"/>
    <row r="9" spans="1:12" ht="15" customHeight="1" x14ac:dyDescent="0.3"/>
    <row r="10" spans="1:12" ht="15" customHeight="1" x14ac:dyDescent="0.3"/>
    <row r="11" spans="1:12" ht="15" customHeight="1" x14ac:dyDescent="0.3"/>
    <row r="12" spans="1:12" ht="15" customHeight="1" x14ac:dyDescent="0.3"/>
    <row r="13" spans="1:12" ht="15" customHeight="1" x14ac:dyDescent="0.3"/>
    <row r="14" spans="1:12" ht="15" customHeight="1" x14ac:dyDescent="0.3"/>
    <row r="15" spans="1:12" ht="15" customHeight="1" x14ac:dyDescent="0.3"/>
    <row r="16" spans="1:12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5" customHeight="1" x14ac:dyDescent="0.3"/>
    <row r="31" ht="19.5" customHeight="1" x14ac:dyDescent="0.3"/>
  </sheetData>
  <mergeCells count="1">
    <mergeCell ref="A1:D1"/>
  </mergeCells>
  <pageMargins left="0.39370078740157483" right="0.39370078740157483" top="0.69" bottom="0.74803149606299213" header="0.31496062992125984" footer="0.31496062992125984"/>
  <pageSetup paperSize="9" fitToHeight="0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0000CC"/>
  </sheetPr>
  <dimension ref="A1:M14"/>
  <sheetViews>
    <sheetView view="pageBreakPreview" zoomScaleNormal="100" zoomScaleSheetLayoutView="100" workbookViewId="0">
      <selection activeCell="A14" sqref="A14:XFD18"/>
    </sheetView>
  </sheetViews>
  <sheetFormatPr defaultColWidth="9.109375" defaultRowHeight="15" x14ac:dyDescent="0.3"/>
  <cols>
    <col min="1" max="1" width="44.77734375" style="2" customWidth="1"/>
    <col min="2" max="2" width="17.44140625" style="2" customWidth="1"/>
    <col min="3" max="3" width="16.33203125" style="2" customWidth="1"/>
    <col min="4" max="4" width="16.21875" style="2" customWidth="1"/>
    <col min="5" max="5" width="9.88671875" style="2" customWidth="1"/>
    <col min="6" max="7" width="8.88671875" style="2" customWidth="1"/>
    <col min="8" max="8" width="19.33203125" style="2" customWidth="1"/>
    <col min="9" max="9" width="8.88671875" style="2" customWidth="1"/>
    <col min="10" max="12" width="16.44140625" style="2" customWidth="1"/>
    <col min="13" max="13" width="26.33203125" style="2" customWidth="1"/>
    <col min="14" max="16384" width="9.109375" style="2"/>
  </cols>
  <sheetData>
    <row r="1" spans="1:13" ht="112.8" customHeight="1" x14ac:dyDescent="0.3">
      <c r="A1" s="208" t="s">
        <v>143</v>
      </c>
      <c r="B1" s="208"/>
      <c r="C1" s="208"/>
      <c r="D1" s="208"/>
      <c r="E1" s="57"/>
      <c r="F1" s="57"/>
      <c r="G1" s="57"/>
      <c r="H1" s="57"/>
      <c r="I1" s="57"/>
      <c r="J1" s="57"/>
      <c r="K1" s="57"/>
      <c r="L1" s="57"/>
      <c r="M1" s="58"/>
    </row>
    <row r="2" spans="1:13" ht="20.25" customHeight="1" x14ac:dyDescent="0.3">
      <c r="A2" s="1"/>
      <c r="B2" s="1"/>
      <c r="C2" s="3"/>
      <c r="D2" s="3" t="s">
        <v>0</v>
      </c>
      <c r="E2" s="59"/>
      <c r="F2" s="59"/>
      <c r="G2" s="59"/>
      <c r="H2" s="59"/>
      <c r="I2" s="60"/>
      <c r="J2" s="61"/>
      <c r="K2" s="61"/>
      <c r="L2" s="61"/>
      <c r="M2" s="58"/>
    </row>
    <row r="3" spans="1:13" ht="43.2" customHeight="1" x14ac:dyDescent="0.3">
      <c r="A3" s="194" t="s">
        <v>2</v>
      </c>
      <c r="B3" s="195" t="s">
        <v>101</v>
      </c>
      <c r="C3" s="181" t="s">
        <v>102</v>
      </c>
      <c r="D3" s="179" t="s">
        <v>103</v>
      </c>
      <c r="E3" s="58"/>
      <c r="F3" s="58"/>
      <c r="G3" s="58"/>
      <c r="H3" s="58"/>
      <c r="I3" s="58"/>
      <c r="J3" s="62"/>
      <c r="K3" s="62"/>
      <c r="L3" s="62"/>
      <c r="M3" s="58"/>
    </row>
    <row r="4" spans="1:13" ht="15.6" x14ac:dyDescent="0.3">
      <c r="A4" s="5" t="s">
        <v>28</v>
      </c>
      <c r="B4" s="83">
        <v>14250000</v>
      </c>
      <c r="C4" s="82">
        <v>14239592.939999999</v>
      </c>
      <c r="D4" s="196">
        <f>C4/B4*100</f>
        <v>99.926967999999988</v>
      </c>
    </row>
    <row r="5" spans="1:13" ht="15.6" x14ac:dyDescent="0.3">
      <c r="A5" s="5" t="s">
        <v>69</v>
      </c>
      <c r="B5" s="83">
        <v>9295669.25</v>
      </c>
      <c r="C5" s="82">
        <v>8111624.9299999997</v>
      </c>
      <c r="D5" s="196">
        <f t="shared" ref="D5:D11" si="0">C5/B5*100</f>
        <v>87.262409105186265</v>
      </c>
    </row>
    <row r="6" spans="1:13" ht="31.2" x14ac:dyDescent="0.3">
      <c r="A6" s="5" t="s">
        <v>63</v>
      </c>
      <c r="B6" s="83">
        <v>16675562</v>
      </c>
      <c r="C6" s="82">
        <v>15818782.52</v>
      </c>
      <c r="D6" s="196">
        <f t="shared" si="0"/>
        <v>94.86206533848754</v>
      </c>
    </row>
    <row r="7" spans="1:13" ht="31.2" x14ac:dyDescent="0.3">
      <c r="A7" s="5" t="s">
        <v>65</v>
      </c>
      <c r="B7" s="83">
        <v>4932254.2</v>
      </c>
      <c r="C7" s="82">
        <v>4932254.2</v>
      </c>
      <c r="D7" s="196">
        <f t="shared" si="0"/>
        <v>100</v>
      </c>
    </row>
    <row r="8" spans="1:13" ht="15.6" x14ac:dyDescent="0.3">
      <c r="A8" s="5" t="s">
        <v>37</v>
      </c>
      <c r="B8" s="83">
        <v>12350000</v>
      </c>
      <c r="C8" s="82">
        <v>8577344.2699999996</v>
      </c>
      <c r="D8" s="196">
        <f t="shared" si="0"/>
        <v>69.452180323886637</v>
      </c>
    </row>
    <row r="9" spans="1:13" ht="15.6" x14ac:dyDescent="0.3">
      <c r="A9" s="5" t="s">
        <v>15</v>
      </c>
      <c r="B9" s="83">
        <v>2815289.65</v>
      </c>
      <c r="C9" s="82">
        <v>2801213.21</v>
      </c>
      <c r="D9" s="196">
        <f t="shared" si="0"/>
        <v>99.500000293042675</v>
      </c>
    </row>
    <row r="10" spans="1:13" ht="31.2" x14ac:dyDescent="0.3">
      <c r="A10" s="5" t="s">
        <v>44</v>
      </c>
      <c r="B10" s="83">
        <v>1900000</v>
      </c>
      <c r="C10" s="82">
        <v>1900000</v>
      </c>
      <c r="D10" s="196">
        <f t="shared" si="0"/>
        <v>100</v>
      </c>
    </row>
    <row r="11" spans="1:13" ht="21" customHeight="1" x14ac:dyDescent="0.3">
      <c r="A11" s="8" t="s">
        <v>32</v>
      </c>
      <c r="B11" s="84">
        <f>SUM(B4:B10)</f>
        <v>62218775.100000001</v>
      </c>
      <c r="C11" s="85">
        <f>SUM(C4:C10)</f>
        <v>56380812.07</v>
      </c>
      <c r="D11" s="197">
        <f t="shared" si="0"/>
        <v>90.617039598389653</v>
      </c>
    </row>
    <row r="14" spans="1:13" x14ac:dyDescent="0.3">
      <c r="A14" s="184"/>
      <c r="B14" s="184"/>
      <c r="C14" s="184"/>
      <c r="D14" s="184"/>
    </row>
  </sheetData>
  <mergeCells count="1">
    <mergeCell ref="A1:D1"/>
  </mergeCells>
  <pageMargins left="0.39370078740157483" right="0.39370078740157483" top="0.57999999999999996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81</vt:i4>
      </vt:variant>
      <vt:variant>
        <vt:lpstr>Именованные диапазоны</vt:lpstr>
      </vt:variant>
      <vt:variant>
        <vt:i4>81</vt:i4>
      </vt:variant>
    </vt:vector>
  </HeadingPairs>
  <TitlesOfParts>
    <vt:vector size="162" baseType="lpstr">
      <vt:lpstr>Таблица 1.1</vt:lpstr>
      <vt:lpstr>Таблица 1.2</vt:lpstr>
      <vt:lpstr>Таблица 2.1</vt:lpstr>
      <vt:lpstr>Таблица 2.2</vt:lpstr>
      <vt:lpstr>Таблица 2.3</vt:lpstr>
      <vt:lpstr>Таблица 2.4</vt:lpstr>
      <vt:lpstr>Таблица 2.5</vt:lpstr>
      <vt:lpstr>Таблица 2.6</vt:lpstr>
      <vt:lpstr>Таблица 2.7</vt:lpstr>
      <vt:lpstr>Таблица 2.8</vt:lpstr>
      <vt:lpstr>Таблица 2.9</vt:lpstr>
      <vt:lpstr>Таблица 2.10</vt:lpstr>
      <vt:lpstr>Таблица 2.11</vt:lpstr>
      <vt:lpstr>Таблица 2.12</vt:lpstr>
      <vt:lpstr>Таблица 2.13</vt:lpstr>
      <vt:lpstr>Таблица 2.14</vt:lpstr>
      <vt:lpstr>Таблица 2.15</vt:lpstr>
      <vt:lpstr>Таблица 2.16</vt:lpstr>
      <vt:lpstr>Таблица 2.17</vt:lpstr>
      <vt:lpstr>Таблица 2.18</vt:lpstr>
      <vt:lpstr>Таблица 2.19</vt:lpstr>
      <vt:lpstr>Таблица 2.20</vt:lpstr>
      <vt:lpstr>Таблица 2.21</vt:lpstr>
      <vt:lpstr>Таблица 2.22</vt:lpstr>
      <vt:lpstr>Таблица 2.23</vt:lpstr>
      <vt:lpstr>Таблица 2.24</vt:lpstr>
      <vt:lpstr>Таблица 2.25</vt:lpstr>
      <vt:lpstr>Таблица 2.26</vt:lpstr>
      <vt:lpstr>Таблица 2.27</vt:lpstr>
      <vt:lpstr>Таблица 2.28</vt:lpstr>
      <vt:lpstr>Таблица 2.30</vt:lpstr>
      <vt:lpstr>Таблица 2.31</vt:lpstr>
      <vt:lpstr>Таблица 2.32</vt:lpstr>
      <vt:lpstr>Таблица 2.33</vt:lpstr>
      <vt:lpstr>Таблица 2.34</vt:lpstr>
      <vt:lpstr>Таблица 2.35</vt:lpstr>
      <vt:lpstr>Таблица 2.36</vt:lpstr>
      <vt:lpstr>Таблица 2.37</vt:lpstr>
      <vt:lpstr>Таблица 2.38</vt:lpstr>
      <vt:lpstr>Таблица 2.40</vt:lpstr>
      <vt:lpstr>Таблица 2.42</vt:lpstr>
      <vt:lpstr>Таблица 2.43</vt:lpstr>
      <vt:lpstr>Таблица 2.44</vt:lpstr>
      <vt:lpstr>Таблица 2.45</vt:lpstr>
      <vt:lpstr>Таблица 2.46</vt:lpstr>
      <vt:lpstr>Таблица 2.48</vt:lpstr>
      <vt:lpstr>Таблица 2.49</vt:lpstr>
      <vt:lpstr>Таблица 2.50</vt:lpstr>
      <vt:lpstr>Таблица 2.51</vt:lpstr>
      <vt:lpstr>Таблица 2.52</vt:lpstr>
      <vt:lpstr>Таблица 2.53</vt:lpstr>
      <vt:lpstr>Таблица 2.54</vt:lpstr>
      <vt:lpstr>Таблица 2.55</vt:lpstr>
      <vt:lpstr>Таблица 2.56</vt:lpstr>
      <vt:lpstr>Таблица 2.57</vt:lpstr>
      <vt:lpstr>Таблица 2.58</vt:lpstr>
      <vt:lpstr>Таблица 2.59</vt:lpstr>
      <vt:lpstr>Таблица 2.60</vt:lpstr>
      <vt:lpstr>Таблица 2.61</vt:lpstr>
      <vt:lpstr>Таблица 3.1</vt:lpstr>
      <vt:lpstr>Таблица 3.2</vt:lpstr>
      <vt:lpstr>Таблица 3.3</vt:lpstr>
      <vt:lpstr>Таблица 3.4</vt:lpstr>
      <vt:lpstr>Таблица 3.5</vt:lpstr>
      <vt:lpstr>Таблица 3.6</vt:lpstr>
      <vt:lpstr>Таблица 3.7</vt:lpstr>
      <vt:lpstr>Таблица 3.8</vt:lpstr>
      <vt:lpstr>Таблица 3.9</vt:lpstr>
      <vt:lpstr>Таблица 3.10</vt:lpstr>
      <vt:lpstr>Таблица 3.11</vt:lpstr>
      <vt:lpstr>Таблица 3.12</vt:lpstr>
      <vt:lpstr>Таблица 3.13</vt:lpstr>
      <vt:lpstr>Таблица 4.1</vt:lpstr>
      <vt:lpstr>Таблица 4.2</vt:lpstr>
      <vt:lpstr>Таблица 4.3</vt:lpstr>
      <vt:lpstr>Таблица 4.4</vt:lpstr>
      <vt:lpstr>Таблица 4.5</vt:lpstr>
      <vt:lpstr>Таблица 4.6</vt:lpstr>
      <vt:lpstr>Таблица 4.7</vt:lpstr>
      <vt:lpstr>Таблица 4.8</vt:lpstr>
      <vt:lpstr>Лист1</vt:lpstr>
      <vt:lpstr>'Таблица 2.33'!Заголовки_для_печати</vt:lpstr>
      <vt:lpstr>'Таблица 1.1'!Область_печати</vt:lpstr>
      <vt:lpstr>'Таблица 1.2'!Область_печати</vt:lpstr>
      <vt:lpstr>'Таблица 2.1'!Область_печати</vt:lpstr>
      <vt:lpstr>'Таблица 2.10'!Область_печати</vt:lpstr>
      <vt:lpstr>'Таблица 2.11'!Область_печати</vt:lpstr>
      <vt:lpstr>'Таблица 2.12'!Область_печати</vt:lpstr>
      <vt:lpstr>'Таблица 2.13'!Область_печати</vt:lpstr>
      <vt:lpstr>'Таблица 2.14'!Область_печати</vt:lpstr>
      <vt:lpstr>'Таблица 2.15'!Область_печати</vt:lpstr>
      <vt:lpstr>'Таблица 2.16'!Область_печати</vt:lpstr>
      <vt:lpstr>'Таблица 2.17'!Область_печати</vt:lpstr>
      <vt:lpstr>'Таблица 2.18'!Область_печати</vt:lpstr>
      <vt:lpstr>'Таблица 2.19'!Область_печати</vt:lpstr>
      <vt:lpstr>'Таблица 2.2'!Область_печати</vt:lpstr>
      <vt:lpstr>'Таблица 2.20'!Область_печати</vt:lpstr>
      <vt:lpstr>'Таблица 2.21'!Область_печати</vt:lpstr>
      <vt:lpstr>'Таблица 2.22'!Область_печати</vt:lpstr>
      <vt:lpstr>'Таблица 2.23'!Область_печати</vt:lpstr>
      <vt:lpstr>'Таблица 2.24'!Область_печати</vt:lpstr>
      <vt:lpstr>'Таблица 2.25'!Область_печати</vt:lpstr>
      <vt:lpstr>'Таблица 2.26'!Область_печати</vt:lpstr>
      <vt:lpstr>'Таблица 2.27'!Область_печати</vt:lpstr>
      <vt:lpstr>'Таблица 2.28'!Область_печати</vt:lpstr>
      <vt:lpstr>'Таблица 2.3'!Область_печати</vt:lpstr>
      <vt:lpstr>'Таблица 2.30'!Область_печати</vt:lpstr>
      <vt:lpstr>'Таблица 2.31'!Область_печати</vt:lpstr>
      <vt:lpstr>'Таблица 2.32'!Область_печати</vt:lpstr>
      <vt:lpstr>'Таблица 2.33'!Область_печати</vt:lpstr>
      <vt:lpstr>'Таблица 2.34'!Область_печати</vt:lpstr>
      <vt:lpstr>'Таблица 2.35'!Область_печати</vt:lpstr>
      <vt:lpstr>'Таблица 2.36'!Область_печати</vt:lpstr>
      <vt:lpstr>'Таблица 2.37'!Область_печати</vt:lpstr>
      <vt:lpstr>'Таблица 2.38'!Область_печати</vt:lpstr>
      <vt:lpstr>'Таблица 2.4'!Область_печати</vt:lpstr>
      <vt:lpstr>'Таблица 2.40'!Область_печати</vt:lpstr>
      <vt:lpstr>'Таблица 2.42'!Область_печати</vt:lpstr>
      <vt:lpstr>'Таблица 2.43'!Область_печати</vt:lpstr>
      <vt:lpstr>'Таблица 2.44'!Область_печати</vt:lpstr>
      <vt:lpstr>'Таблица 2.45'!Область_печати</vt:lpstr>
      <vt:lpstr>'Таблица 2.46'!Область_печати</vt:lpstr>
      <vt:lpstr>'Таблица 2.48'!Область_печати</vt:lpstr>
      <vt:lpstr>'Таблица 2.49'!Область_печати</vt:lpstr>
      <vt:lpstr>'Таблица 2.5'!Область_печати</vt:lpstr>
      <vt:lpstr>'Таблица 2.50'!Область_печати</vt:lpstr>
      <vt:lpstr>'Таблица 2.51'!Область_печати</vt:lpstr>
      <vt:lpstr>'Таблица 2.52'!Область_печати</vt:lpstr>
      <vt:lpstr>'Таблица 2.53'!Область_печати</vt:lpstr>
      <vt:lpstr>'Таблица 2.54'!Область_печати</vt:lpstr>
      <vt:lpstr>'Таблица 2.55'!Область_печати</vt:lpstr>
      <vt:lpstr>'Таблица 2.56'!Область_печати</vt:lpstr>
      <vt:lpstr>'Таблица 2.57'!Область_печати</vt:lpstr>
      <vt:lpstr>'Таблица 2.58'!Область_печати</vt:lpstr>
      <vt:lpstr>'Таблица 2.59'!Область_печати</vt:lpstr>
      <vt:lpstr>'Таблица 2.6'!Область_печати</vt:lpstr>
      <vt:lpstr>'Таблица 2.60'!Область_печати</vt:lpstr>
      <vt:lpstr>'Таблица 2.61'!Область_печати</vt:lpstr>
      <vt:lpstr>'Таблица 2.7'!Область_печати</vt:lpstr>
      <vt:lpstr>'Таблица 2.8'!Область_печати</vt:lpstr>
      <vt:lpstr>'Таблица 2.9'!Область_печати</vt:lpstr>
      <vt:lpstr>'Таблица 3.1'!Область_печати</vt:lpstr>
      <vt:lpstr>'Таблица 3.10'!Область_печати</vt:lpstr>
      <vt:lpstr>'Таблица 3.11'!Область_печати</vt:lpstr>
      <vt:lpstr>'Таблица 3.12'!Область_печати</vt:lpstr>
      <vt:lpstr>'Таблица 3.13'!Область_печати</vt:lpstr>
      <vt:lpstr>'Таблица 3.2'!Область_печати</vt:lpstr>
      <vt:lpstr>'Таблица 3.3'!Область_печати</vt:lpstr>
      <vt:lpstr>'Таблица 3.4'!Область_печати</vt:lpstr>
      <vt:lpstr>'Таблица 3.5'!Область_печати</vt:lpstr>
      <vt:lpstr>'Таблица 3.6'!Область_печати</vt:lpstr>
      <vt:lpstr>'Таблица 3.7'!Область_печати</vt:lpstr>
      <vt:lpstr>'Таблица 3.8'!Область_печати</vt:lpstr>
      <vt:lpstr>'Таблица 3.9'!Область_печати</vt:lpstr>
      <vt:lpstr>'Таблица 4.1'!Область_печати</vt:lpstr>
      <vt:lpstr>'Таблица 4.2'!Область_печати</vt:lpstr>
      <vt:lpstr>'Таблица 4.3'!Область_печати</vt:lpstr>
      <vt:lpstr>'Таблица 4.4'!Область_печати</vt:lpstr>
      <vt:lpstr>'Таблица 4.5'!Область_печати</vt:lpstr>
      <vt:lpstr>'Таблица 4.6'!Область_печати</vt:lpstr>
      <vt:lpstr>'Таблица 4.7'!Область_печати</vt:lpstr>
      <vt:lpstr>'Таблица 4.8'!Область_печати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2024-04-09T07:08:20Z</cp:lastPrinted>
  <dcterms:created xsi:type="dcterms:W3CDTF">2021-10-06T09:27:02Z</dcterms:created>
  <dcterms:modified xsi:type="dcterms:W3CDTF">2024-05-15T13:52:22Z</dcterms:modified>
</cp:coreProperties>
</file>