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2300" windowHeight="5076"/>
  </bookViews>
  <sheets>
    <sheet name="приложение" sheetId="5" r:id="rId1"/>
  </sheets>
  <definedNames>
    <definedName name="_xlnm._FilterDatabase" localSheetId="0" hidden="1">приложение!$A$3:$E$523</definedName>
    <definedName name="_xlnm.Print_Titles" localSheetId="0">приложение!$3:$3</definedName>
    <definedName name="_xlnm.Print_Area" localSheetId="0">приложение!$A$1:$E$524</definedName>
  </definedNames>
  <calcPr calcId="145621"/>
</workbook>
</file>

<file path=xl/calcChain.xml><?xml version="1.0" encoding="utf-8"?>
<calcChain xmlns="http://schemas.openxmlformats.org/spreadsheetml/2006/main">
  <c r="D482" i="5" l="1"/>
  <c r="C482" i="5"/>
  <c r="E522" i="5"/>
  <c r="E518" i="5"/>
  <c r="E517" i="5"/>
  <c r="E516" i="5"/>
  <c r="E515" i="5"/>
  <c r="E511" i="5"/>
  <c r="E509" i="5"/>
  <c r="E508" i="5"/>
  <c r="E506" i="5"/>
  <c r="E503" i="5" l="1"/>
  <c r="E502" i="5"/>
  <c r="E501" i="5"/>
  <c r="E499" i="5"/>
  <c r="E498" i="5"/>
  <c r="E496" i="5"/>
  <c r="E495" i="5"/>
  <c r="E494" i="5"/>
  <c r="E492" i="5"/>
  <c r="E491" i="5"/>
  <c r="E490" i="5"/>
  <c r="E484" i="5"/>
  <c r="E480" i="5"/>
  <c r="E479" i="5"/>
  <c r="E478" i="5"/>
  <c r="E477" i="5"/>
  <c r="E476" i="5"/>
  <c r="E475" i="5"/>
  <c r="E468" i="5"/>
  <c r="E469" i="5"/>
  <c r="E470" i="5"/>
  <c r="D451" i="5"/>
  <c r="E450" i="5"/>
  <c r="C449" i="5"/>
  <c r="E420" i="5"/>
  <c r="E411" i="5"/>
  <c r="E412" i="5"/>
  <c r="D377" i="5"/>
  <c r="D375" i="5"/>
  <c r="E279" i="5"/>
  <c r="C278" i="5"/>
  <c r="E271" i="5"/>
  <c r="D270" i="5"/>
  <c r="E270" i="5" s="1"/>
  <c r="C270" i="5"/>
  <c r="E248" i="5"/>
  <c r="D226" i="5"/>
  <c r="D212" i="5"/>
  <c r="D278" i="5" l="1"/>
  <c r="E278" i="5" s="1"/>
  <c r="D224" i="5"/>
  <c r="D129" i="5"/>
  <c r="D449" i="5" l="1"/>
  <c r="E449" i="5" s="1"/>
  <c r="D176" i="5"/>
  <c r="D128" i="5"/>
  <c r="D122" i="5"/>
  <c r="E34" i="5"/>
  <c r="E17" i="5"/>
  <c r="D7" i="5"/>
  <c r="E521" i="5" l="1"/>
  <c r="E514" i="5"/>
  <c r="E513" i="5"/>
  <c r="E512" i="5"/>
  <c r="E510" i="5"/>
  <c r="E500" i="5"/>
  <c r="E472" i="5"/>
  <c r="D462" i="5"/>
  <c r="D461" i="5" s="1"/>
  <c r="C462" i="5"/>
  <c r="C461" i="5" s="1"/>
  <c r="E463" i="5"/>
  <c r="D454" i="5"/>
  <c r="C454" i="5"/>
  <c r="C453" i="5" s="1"/>
  <c r="E456" i="5"/>
  <c r="E457" i="5"/>
  <c r="E438" i="5"/>
  <c r="D437" i="5"/>
  <c r="C437" i="5"/>
  <c r="E428" i="5"/>
  <c r="E427" i="5"/>
  <c r="E426" i="5"/>
  <c r="E372" i="5"/>
  <c r="D371" i="5"/>
  <c r="C371" i="5"/>
  <c r="E360" i="5"/>
  <c r="D359" i="5"/>
  <c r="C359" i="5"/>
  <c r="E356" i="5"/>
  <c r="E358" i="5"/>
  <c r="D357" i="5"/>
  <c r="C357" i="5"/>
  <c r="D355" i="5"/>
  <c r="C355" i="5"/>
  <c r="E351" i="5"/>
  <c r="D350" i="5"/>
  <c r="C350" i="5"/>
  <c r="E339" i="5"/>
  <c r="E336" i="5"/>
  <c r="D335" i="5"/>
  <c r="C335" i="5"/>
  <c r="E332" i="5"/>
  <c r="D331" i="5"/>
  <c r="C331" i="5"/>
  <c r="E315" i="5"/>
  <c r="D314" i="5"/>
  <c r="C314" i="5"/>
  <c r="E297" i="5"/>
  <c r="D296" i="5"/>
  <c r="C296" i="5"/>
  <c r="E291" i="5"/>
  <c r="D290" i="5"/>
  <c r="C290" i="5"/>
  <c r="E277" i="5"/>
  <c r="D276" i="5"/>
  <c r="C276" i="5"/>
  <c r="E255" i="5"/>
  <c r="D254" i="5"/>
  <c r="C254" i="5"/>
  <c r="E251" i="5"/>
  <c r="D250" i="5"/>
  <c r="C250" i="5"/>
  <c r="E247" i="5"/>
  <c r="D246" i="5"/>
  <c r="C246" i="5"/>
  <c r="E233" i="5"/>
  <c r="D219" i="5"/>
  <c r="C219" i="5"/>
  <c r="E209" i="5"/>
  <c r="C208" i="5"/>
  <c r="E203" i="5"/>
  <c r="E186" i="5"/>
  <c r="C185" i="5"/>
  <c r="C122" i="5"/>
  <c r="E118" i="5"/>
  <c r="D117" i="5"/>
  <c r="C117" i="5"/>
  <c r="D105" i="5"/>
  <c r="D103" i="5"/>
  <c r="D101" i="5"/>
  <c r="D98" i="5"/>
  <c r="D15" i="5"/>
  <c r="C15" i="5"/>
  <c r="E23" i="5"/>
  <c r="E24" i="5"/>
  <c r="E12" i="5"/>
  <c r="E13" i="5"/>
  <c r="D11" i="5"/>
  <c r="C11" i="5"/>
  <c r="C7" i="5"/>
  <c r="D453" i="5" l="1"/>
  <c r="E453" i="5" s="1"/>
  <c r="E454" i="5"/>
  <c r="E462" i="5"/>
  <c r="E461" i="5"/>
  <c r="E355" i="5"/>
  <c r="E437" i="5"/>
  <c r="E357" i="5"/>
  <c r="E371" i="5"/>
  <c r="E359" i="5"/>
  <c r="E335" i="5"/>
  <c r="E314" i="5"/>
  <c r="E350" i="5"/>
  <c r="E331" i="5"/>
  <c r="E276" i="5"/>
  <c r="E296" i="5"/>
  <c r="E246" i="5"/>
  <c r="E290" i="5"/>
  <c r="E254" i="5"/>
  <c r="E250" i="5"/>
  <c r="D6" i="5"/>
  <c r="E117" i="5"/>
  <c r="C6" i="5"/>
  <c r="E11" i="5"/>
  <c r="E433" i="5"/>
  <c r="E293" i="5"/>
  <c r="E303" i="5"/>
  <c r="D302" i="5"/>
  <c r="C302" i="5"/>
  <c r="D292" i="5"/>
  <c r="C292" i="5"/>
  <c r="D107" i="5"/>
  <c r="E292" i="5" l="1"/>
  <c r="E302" i="5"/>
  <c r="E520" i="5"/>
  <c r="E493" i="5"/>
  <c r="E487" i="5"/>
  <c r="E486" i="5"/>
  <c r="C467" i="5"/>
  <c r="C466" i="5" s="1"/>
  <c r="D467" i="5"/>
  <c r="E436" i="5"/>
  <c r="E366" i="5"/>
  <c r="D365" i="5"/>
  <c r="C365" i="5"/>
  <c r="E199" i="5"/>
  <c r="D185" i="5"/>
  <c r="E185" i="5" s="1"/>
  <c r="D133" i="5"/>
  <c r="D68" i="5"/>
  <c r="D466" i="5" l="1"/>
  <c r="E467" i="5"/>
  <c r="E365" i="5"/>
  <c r="E21" i="5"/>
  <c r="E507" i="5" l="1"/>
  <c r="E489" i="5"/>
  <c r="E473" i="5"/>
  <c r="E460" i="5"/>
  <c r="D459" i="5"/>
  <c r="C459" i="5"/>
  <c r="C458" i="5" s="1"/>
  <c r="E448" i="5"/>
  <c r="D447" i="5"/>
  <c r="C447" i="5"/>
  <c r="E440" i="5"/>
  <c r="D439" i="5"/>
  <c r="C439" i="5"/>
  <c r="E374" i="5"/>
  <c r="C373" i="5"/>
  <c r="E364" i="5"/>
  <c r="D363" i="5"/>
  <c r="C363" i="5"/>
  <c r="E362" i="5"/>
  <c r="D361" i="5"/>
  <c r="C361" i="5"/>
  <c r="E354" i="5"/>
  <c r="D353" i="5"/>
  <c r="C353" i="5"/>
  <c r="E313" i="5"/>
  <c r="E317" i="5"/>
  <c r="D312" i="5"/>
  <c r="C312" i="5"/>
  <c r="D316" i="5"/>
  <c r="C316" i="5"/>
  <c r="E257" i="5"/>
  <c r="D256" i="5"/>
  <c r="C256" i="5"/>
  <c r="E253" i="5"/>
  <c r="D252" i="5"/>
  <c r="C252" i="5"/>
  <c r="D228" i="5"/>
  <c r="D223" i="5" s="1"/>
  <c r="D208" i="5"/>
  <c r="E208" i="5" s="1"/>
  <c r="C206" i="5"/>
  <c r="D202" i="5"/>
  <c r="D197" i="5"/>
  <c r="E174" i="5"/>
  <c r="C173" i="5"/>
  <c r="E116" i="5"/>
  <c r="C115" i="5"/>
  <c r="C114" i="5" s="1"/>
  <c r="D109" i="5"/>
  <c r="D100" i="5"/>
  <c r="E96" i="5"/>
  <c r="E316" i="5" l="1"/>
  <c r="E312" i="5"/>
  <c r="E361" i="5"/>
  <c r="E447" i="5"/>
  <c r="E439" i="5"/>
  <c r="E459" i="5"/>
  <c r="D458" i="5"/>
  <c r="E458" i="5" s="1"/>
  <c r="E353" i="5"/>
  <c r="E363" i="5"/>
  <c r="E256" i="5"/>
  <c r="E252" i="5"/>
  <c r="D373" i="5"/>
  <c r="E373" i="5" s="1"/>
  <c r="D173" i="5"/>
  <c r="E173" i="5" s="1"/>
  <c r="D237" i="5" l="1"/>
  <c r="D115" i="5"/>
  <c r="D97" i="5"/>
  <c r="E58" i="5"/>
  <c r="D114" i="5" l="1"/>
  <c r="E114" i="5" s="1"/>
  <c r="E115" i="5"/>
  <c r="E488" i="5"/>
  <c r="E444" i="5"/>
  <c r="D443" i="5"/>
  <c r="C443" i="5"/>
  <c r="E430" i="5"/>
  <c r="C429" i="5"/>
  <c r="E425" i="5"/>
  <c r="D424" i="5"/>
  <c r="C424" i="5"/>
  <c r="E443" i="5" l="1"/>
  <c r="E424" i="5"/>
  <c r="E389" i="5"/>
  <c r="D388" i="5"/>
  <c r="C388" i="5"/>
  <c r="E381" i="5"/>
  <c r="D380" i="5"/>
  <c r="C380" i="5"/>
  <c r="E319" i="5"/>
  <c r="E309" i="5"/>
  <c r="C308" i="5"/>
  <c r="E229" i="5"/>
  <c r="C228" i="5"/>
  <c r="C223" i="5" s="1"/>
  <c r="E211" i="5"/>
  <c r="D210" i="5"/>
  <c r="C210" i="5"/>
  <c r="D206" i="5"/>
  <c r="C465" i="5" l="1"/>
  <c r="C464" i="5" s="1"/>
  <c r="E388" i="5"/>
  <c r="E380" i="5"/>
  <c r="E210" i="5"/>
  <c r="E161" i="5"/>
  <c r="D429" i="5" l="1"/>
  <c r="E429" i="5" s="1"/>
  <c r="D308" i="5"/>
  <c r="E308" i="5" l="1"/>
  <c r="D136" i="5"/>
  <c r="D71" i="5"/>
  <c r="E113" i="5" l="1"/>
  <c r="E228" i="5" l="1"/>
  <c r="E144" i="5"/>
  <c r="E370" i="5"/>
  <c r="D369" i="5"/>
  <c r="C369" i="5"/>
  <c r="E349" i="5"/>
  <c r="D348" i="5"/>
  <c r="C348" i="5"/>
  <c r="E328" i="5"/>
  <c r="D327" i="5"/>
  <c r="C327" i="5"/>
  <c r="E324" i="5"/>
  <c r="D323" i="5"/>
  <c r="C323" i="5"/>
  <c r="E320" i="5"/>
  <c r="D310" i="5"/>
  <c r="C310" i="5"/>
  <c r="E306" i="5"/>
  <c r="E307" i="5"/>
  <c r="E311" i="5"/>
  <c r="D305" i="5"/>
  <c r="C305" i="5"/>
  <c r="E369" i="5" l="1"/>
  <c r="E348" i="5"/>
  <c r="E310" i="5"/>
  <c r="E323" i="5"/>
  <c r="E305" i="5"/>
  <c r="E327" i="5"/>
  <c r="E304" i="5" l="1"/>
  <c r="E301" i="5"/>
  <c r="D300" i="5"/>
  <c r="C300" i="5"/>
  <c r="E299" i="5"/>
  <c r="D298" i="5"/>
  <c r="C298" i="5"/>
  <c r="E285" i="5"/>
  <c r="D284" i="5"/>
  <c r="C284" i="5"/>
  <c r="E273" i="5"/>
  <c r="D272" i="5"/>
  <c r="C272" i="5"/>
  <c r="E232" i="5"/>
  <c r="D231" i="5"/>
  <c r="C231" i="5"/>
  <c r="C230" i="5" s="1"/>
  <c r="E222" i="5"/>
  <c r="E216" i="5"/>
  <c r="E218" i="5"/>
  <c r="D221" i="5"/>
  <c r="C221" i="5"/>
  <c r="D217" i="5"/>
  <c r="C217" i="5"/>
  <c r="D215" i="5"/>
  <c r="C215" i="5"/>
  <c r="E205" i="5"/>
  <c r="E196" i="5"/>
  <c r="E198" i="5"/>
  <c r="E201" i="5"/>
  <c r="E190" i="5"/>
  <c r="E192" i="5"/>
  <c r="E194" i="5"/>
  <c r="C197" i="5"/>
  <c r="D204" i="5"/>
  <c r="C204" i="5"/>
  <c r="C202" i="5"/>
  <c r="E202" i="5" s="1"/>
  <c r="D200" i="5"/>
  <c r="C200" i="5"/>
  <c r="D195" i="5"/>
  <c r="C195" i="5"/>
  <c r="D193" i="5"/>
  <c r="C193" i="5"/>
  <c r="D191" i="5"/>
  <c r="C191" i="5"/>
  <c r="D189" i="5"/>
  <c r="C189" i="5"/>
  <c r="E168" i="5"/>
  <c r="C167" i="5"/>
  <c r="C142" i="5"/>
  <c r="E91" i="5"/>
  <c r="D214" i="5" l="1"/>
  <c r="C214" i="5"/>
  <c r="D188" i="5"/>
  <c r="C188" i="5"/>
  <c r="C187" i="5" s="1"/>
  <c r="E223" i="5"/>
  <c r="E191" i="5"/>
  <c r="E193" i="5"/>
  <c r="E189" i="5"/>
  <c r="E300" i="5"/>
  <c r="E284" i="5"/>
  <c r="E298" i="5"/>
  <c r="E272" i="5"/>
  <c r="E195" i="5"/>
  <c r="E221" i="5"/>
  <c r="E197" i="5"/>
  <c r="E200" i="5"/>
  <c r="E204" i="5"/>
  <c r="E215" i="5"/>
  <c r="E217" i="5"/>
  <c r="E231" i="5"/>
  <c r="D230" i="5"/>
  <c r="D187" i="5" s="1"/>
  <c r="E214" i="5" l="1"/>
  <c r="E230" i="5"/>
  <c r="E188" i="5"/>
  <c r="D45" i="5" l="1"/>
  <c r="C45" i="5"/>
  <c r="E47" i="5"/>
  <c r="D42" i="5"/>
  <c r="C42" i="5"/>
  <c r="E44" i="5"/>
  <c r="D39" i="5"/>
  <c r="C39" i="5"/>
  <c r="E41" i="5"/>
  <c r="D36" i="5"/>
  <c r="C36" i="5"/>
  <c r="E38" i="5"/>
  <c r="E35" i="5"/>
  <c r="E32" i="5"/>
  <c r="D29" i="5" l="1"/>
  <c r="D26" i="5" s="1"/>
  <c r="C29" i="5"/>
  <c r="C26" i="5" s="1"/>
  <c r="D25" i="5" l="1"/>
  <c r="E442" i="5"/>
  <c r="D441" i="5"/>
  <c r="C441" i="5"/>
  <c r="D390" i="5"/>
  <c r="D167" i="5"/>
  <c r="E137" i="5"/>
  <c r="E8" i="5"/>
  <c r="E9" i="5"/>
  <c r="E16" i="5"/>
  <c r="E18" i="5"/>
  <c r="E19" i="5"/>
  <c r="E27" i="5"/>
  <c r="E28" i="5"/>
  <c r="E30" i="5"/>
  <c r="E31" i="5"/>
  <c r="E37" i="5"/>
  <c r="E40" i="5"/>
  <c r="E43" i="5"/>
  <c r="E46" i="5"/>
  <c r="E52" i="5"/>
  <c r="E55" i="5"/>
  <c r="E61" i="5"/>
  <c r="E62" i="5"/>
  <c r="E64" i="5"/>
  <c r="E65" i="5"/>
  <c r="E66" i="5"/>
  <c r="E69" i="5"/>
  <c r="E70" i="5"/>
  <c r="E72" i="5"/>
  <c r="E75" i="5"/>
  <c r="E77" i="5"/>
  <c r="E78" i="5"/>
  <c r="E80" i="5"/>
  <c r="E81" i="5"/>
  <c r="E82" i="5"/>
  <c r="E84" i="5"/>
  <c r="E86" i="5"/>
  <c r="E87" i="5"/>
  <c r="E89" i="5"/>
  <c r="E92" i="5"/>
  <c r="E93" i="5"/>
  <c r="E94" i="5"/>
  <c r="E95" i="5"/>
  <c r="E121" i="5"/>
  <c r="E125" i="5"/>
  <c r="E127" i="5"/>
  <c r="E134" i="5"/>
  <c r="E140" i="5"/>
  <c r="E141" i="5"/>
  <c r="E143" i="5"/>
  <c r="E148" i="5"/>
  <c r="E149" i="5"/>
  <c r="E151" i="5"/>
  <c r="E154" i="5"/>
  <c r="E155" i="5"/>
  <c r="E156" i="5"/>
  <c r="E159" i="5"/>
  <c r="E163" i="5"/>
  <c r="E165" i="5"/>
  <c r="E170" i="5"/>
  <c r="E177" i="5"/>
  <c r="E181" i="5"/>
  <c r="E184" i="5"/>
  <c r="E243" i="5"/>
  <c r="E245" i="5"/>
  <c r="E259" i="5"/>
  <c r="E260" i="5"/>
  <c r="E261" i="5"/>
  <c r="E263" i="5"/>
  <c r="E265" i="5"/>
  <c r="E267" i="5"/>
  <c r="E269" i="5"/>
  <c r="E275" i="5"/>
  <c r="E281" i="5"/>
  <c r="E283" i="5"/>
  <c r="E287" i="5"/>
  <c r="E289" i="5"/>
  <c r="E295" i="5"/>
  <c r="E318" i="5"/>
  <c r="E322" i="5"/>
  <c r="E326" i="5"/>
  <c r="E330" i="5"/>
  <c r="E334" i="5"/>
  <c r="E338" i="5"/>
  <c r="E341" i="5"/>
  <c r="E343" i="5"/>
  <c r="E345" i="5"/>
  <c r="E347" i="5"/>
  <c r="E352" i="5"/>
  <c r="E368" i="5"/>
  <c r="E383" i="5"/>
  <c r="E385" i="5"/>
  <c r="E386" i="5"/>
  <c r="E387" i="5"/>
  <c r="E391" i="5"/>
  <c r="E393" i="5"/>
  <c r="E395" i="5"/>
  <c r="E397" i="5"/>
  <c r="E399" i="5"/>
  <c r="E400" i="5"/>
  <c r="E402" i="5"/>
  <c r="E404" i="5"/>
  <c r="E406" i="5"/>
  <c r="E408" i="5"/>
  <c r="E409" i="5"/>
  <c r="E413" i="5"/>
  <c r="E414" i="5"/>
  <c r="E416" i="5"/>
  <c r="E417" i="5"/>
  <c r="E419" i="5"/>
  <c r="E422" i="5"/>
  <c r="E432" i="5"/>
  <c r="E435" i="5"/>
  <c r="E446" i="5"/>
  <c r="E455" i="5"/>
  <c r="E504" i="5"/>
  <c r="E505" i="5"/>
  <c r="C481" i="5"/>
  <c r="E466" i="5"/>
  <c r="D445" i="5"/>
  <c r="C445" i="5"/>
  <c r="D434" i="5"/>
  <c r="C434" i="5"/>
  <c r="D431" i="5"/>
  <c r="C431" i="5"/>
  <c r="D421" i="5"/>
  <c r="C421" i="5"/>
  <c r="D418" i="5"/>
  <c r="C418" i="5"/>
  <c r="D415" i="5"/>
  <c r="D410" i="5" s="1"/>
  <c r="C415" i="5"/>
  <c r="C410" i="5" s="1"/>
  <c r="D407" i="5"/>
  <c r="C407" i="5"/>
  <c r="D405" i="5"/>
  <c r="C405" i="5"/>
  <c r="D403" i="5"/>
  <c r="C403" i="5"/>
  <c r="D401" i="5"/>
  <c r="C401" i="5"/>
  <c r="D398" i="5"/>
  <c r="C398" i="5"/>
  <c r="D396" i="5"/>
  <c r="C396" i="5"/>
  <c r="D394" i="5"/>
  <c r="C394" i="5"/>
  <c r="D392" i="5"/>
  <c r="C392" i="5"/>
  <c r="C390" i="5"/>
  <c r="D384" i="5"/>
  <c r="C384" i="5"/>
  <c r="D382" i="5"/>
  <c r="C382" i="5"/>
  <c r="D367" i="5"/>
  <c r="C367" i="5"/>
  <c r="D346" i="5"/>
  <c r="C346" i="5"/>
  <c r="D344" i="5"/>
  <c r="D342" i="5"/>
  <c r="C342" i="5"/>
  <c r="D340" i="5"/>
  <c r="C340" i="5"/>
  <c r="D337" i="5"/>
  <c r="C337" i="5"/>
  <c r="D333" i="5"/>
  <c r="C333" i="5"/>
  <c r="D329" i="5"/>
  <c r="C329" i="5"/>
  <c r="D325" i="5"/>
  <c r="C325" i="5"/>
  <c r="D321" i="5"/>
  <c r="C321" i="5"/>
  <c r="D294" i="5"/>
  <c r="C294" i="5"/>
  <c r="D288" i="5"/>
  <c r="C288" i="5"/>
  <c r="D286" i="5"/>
  <c r="C286" i="5"/>
  <c r="D282" i="5"/>
  <c r="C282" i="5"/>
  <c r="D280" i="5"/>
  <c r="C280" i="5"/>
  <c r="D274" i="5"/>
  <c r="C274" i="5"/>
  <c r="D268" i="5"/>
  <c r="C268" i="5"/>
  <c r="D266" i="5"/>
  <c r="C266" i="5"/>
  <c r="D264" i="5"/>
  <c r="C264" i="5"/>
  <c r="D262" i="5"/>
  <c r="C262" i="5"/>
  <c r="D258" i="5"/>
  <c r="D249" i="5" s="1"/>
  <c r="C258" i="5"/>
  <c r="D244" i="5"/>
  <c r="C244" i="5"/>
  <c r="D242" i="5"/>
  <c r="D241" i="5" s="1"/>
  <c r="C242" i="5"/>
  <c r="C241" i="5" s="1"/>
  <c r="D235" i="5"/>
  <c r="D234" i="5" s="1"/>
  <c r="D183" i="5"/>
  <c r="D182" i="5" s="1"/>
  <c r="D180" i="5"/>
  <c r="D179" i="5" s="1"/>
  <c r="D172" i="5"/>
  <c r="D169" i="5"/>
  <c r="D164" i="5"/>
  <c r="D162" i="5"/>
  <c r="D153" i="5"/>
  <c r="D152" i="5" s="1"/>
  <c r="D150" i="5"/>
  <c r="D147" i="5"/>
  <c r="C147" i="5"/>
  <c r="D142" i="5"/>
  <c r="D139" i="5" s="1"/>
  <c r="D135" i="5"/>
  <c r="D132" i="5"/>
  <c r="D126" i="5"/>
  <c r="D124" i="5"/>
  <c r="D120" i="5"/>
  <c r="D112" i="5"/>
  <c r="D88" i="5"/>
  <c r="D85" i="5"/>
  <c r="D79" i="5"/>
  <c r="D76" i="5" s="1"/>
  <c r="D63" i="5"/>
  <c r="D60" i="5"/>
  <c r="D54" i="5"/>
  <c r="D51" i="5"/>
  <c r="E42" i="5"/>
  <c r="C344" i="5"/>
  <c r="C153" i="5"/>
  <c r="C152" i="5" s="1"/>
  <c r="C85" i="5"/>
  <c r="C68" i="5"/>
  <c r="C63" i="5"/>
  <c r="C60" i="5"/>
  <c r="C54" i="5"/>
  <c r="C51" i="5"/>
  <c r="E29" i="5"/>
  <c r="C183" i="5"/>
  <c r="C182" i="5" s="1"/>
  <c r="C180" i="5"/>
  <c r="C179" i="5" s="1"/>
  <c r="C176" i="5"/>
  <c r="C169" i="5"/>
  <c r="C166" i="5" s="1"/>
  <c r="C164" i="5"/>
  <c r="C162" i="5"/>
  <c r="C150" i="5"/>
  <c r="C139" i="5"/>
  <c r="C136" i="5"/>
  <c r="C135" i="5" s="1"/>
  <c r="C133" i="5"/>
  <c r="C132" i="5" s="1"/>
  <c r="C126" i="5"/>
  <c r="C124" i="5"/>
  <c r="C120" i="5"/>
  <c r="C112" i="5"/>
  <c r="C88" i="5"/>
  <c r="C79" i="5"/>
  <c r="C76" i="5" s="1"/>
  <c r="C71" i="5"/>
  <c r="E71" i="5" s="1"/>
  <c r="E39" i="5"/>
  <c r="E423" i="5"/>
  <c r="C379" i="5" l="1"/>
  <c r="C249" i="5"/>
  <c r="D119" i="5"/>
  <c r="D379" i="5"/>
  <c r="D111" i="5"/>
  <c r="E241" i="5"/>
  <c r="D166" i="5"/>
  <c r="E166" i="5" s="1"/>
  <c r="C119" i="5"/>
  <c r="C111" i="5" s="1"/>
  <c r="C50" i="5"/>
  <c r="C49" i="5" s="1"/>
  <c r="D50" i="5"/>
  <c r="D49" i="5" s="1"/>
  <c r="E167" i="5"/>
  <c r="D158" i="5"/>
  <c r="E396" i="5"/>
  <c r="E401" i="5"/>
  <c r="E274" i="5"/>
  <c r="E176" i="5"/>
  <c r="C172" i="5"/>
  <c r="E85" i="5"/>
  <c r="E282" i="5"/>
  <c r="E294" i="5"/>
  <c r="E384" i="5"/>
  <c r="E405" i="5"/>
  <c r="E434" i="5"/>
  <c r="E344" i="5"/>
  <c r="E390" i="5"/>
  <c r="E142" i="5"/>
  <c r="E180" i="5"/>
  <c r="E126" i="5"/>
  <c r="E164" i="5"/>
  <c r="C158" i="5"/>
  <c r="C157" i="5" s="1"/>
  <c r="E169" i="5"/>
  <c r="E162" i="5"/>
  <c r="D73" i="5"/>
  <c r="E63" i="5"/>
  <c r="E280" i="5"/>
  <c r="E367" i="5"/>
  <c r="E392" i="5"/>
  <c r="E403" i="5"/>
  <c r="E407" i="5"/>
  <c r="E418" i="5"/>
  <c r="E421" i="5"/>
  <c r="E445" i="5"/>
  <c r="E60" i="5"/>
  <c r="E112" i="5"/>
  <c r="E431" i="5"/>
  <c r="E7" i="5"/>
  <c r="E147" i="5"/>
  <c r="E135" i="5"/>
  <c r="E15" i="5"/>
  <c r="C67" i="5"/>
  <c r="E68" i="5"/>
  <c r="E79" i="5"/>
  <c r="E136" i="5"/>
  <c r="E244" i="5"/>
  <c r="E346" i="5"/>
  <c r="E382" i="5"/>
  <c r="D465" i="5"/>
  <c r="E465" i="5" s="1"/>
  <c r="E242" i="5"/>
  <c r="C146" i="5"/>
  <c r="C138" i="5" s="1"/>
  <c r="E51" i="5"/>
  <c r="E124" i="5"/>
  <c r="D67" i="5"/>
  <c r="E88" i="5"/>
  <c r="E153" i="5"/>
  <c r="E150" i="5"/>
  <c r="E321" i="5"/>
  <c r="E264" i="5"/>
  <c r="E286" i="5"/>
  <c r="E394" i="5"/>
  <c r="E398" i="5"/>
  <c r="E415" i="5"/>
  <c r="D146" i="5"/>
  <c r="D138" i="5" s="1"/>
  <c r="E54" i="5"/>
  <c r="E133" i="5"/>
  <c r="E183" i="5"/>
  <c r="E258" i="5"/>
  <c r="E262" i="5"/>
  <c r="E333" i="5"/>
  <c r="E340" i="5"/>
  <c r="E342" i="5"/>
  <c r="D171" i="5"/>
  <c r="E179" i="5"/>
  <c r="E139" i="5"/>
  <c r="E182" i="5"/>
  <c r="E268" i="5"/>
  <c r="E325" i="5"/>
  <c r="E329" i="5"/>
  <c r="D59" i="5"/>
  <c r="C59" i="5"/>
  <c r="E441" i="5"/>
  <c r="E120" i="5"/>
  <c r="E266" i="5"/>
  <c r="E288" i="5"/>
  <c r="E337" i="5"/>
  <c r="E45" i="5"/>
  <c r="E36" i="5"/>
  <c r="D5" i="5"/>
  <c r="C5" i="5"/>
  <c r="E6" i="5"/>
  <c r="C73" i="5"/>
  <c r="C25" i="5"/>
  <c r="E25" i="5" s="1"/>
  <c r="E26" i="5"/>
  <c r="E132" i="5"/>
  <c r="E152" i="5"/>
  <c r="C239" i="5" l="1"/>
  <c r="E410" i="5"/>
  <c r="D464" i="5"/>
  <c r="D157" i="5"/>
  <c r="E157" i="5" s="1"/>
  <c r="E67" i="5"/>
  <c r="E49" i="5"/>
  <c r="E379" i="5"/>
  <c r="E158" i="5"/>
  <c r="E76" i="5"/>
  <c r="E146" i="5"/>
  <c r="E50" i="5"/>
  <c r="C240" i="5"/>
  <c r="D240" i="5"/>
  <c r="E249" i="5"/>
  <c r="E119" i="5"/>
  <c r="E111" i="5"/>
  <c r="E73" i="5"/>
  <c r="E187" i="5"/>
  <c r="E59" i="5"/>
  <c r="E138" i="5"/>
  <c r="E5" i="5"/>
  <c r="E172" i="5"/>
  <c r="C171" i="5"/>
  <c r="E464" i="5" l="1"/>
  <c r="D4" i="5"/>
  <c r="E240" i="5"/>
  <c r="C4" i="5"/>
  <c r="C523" i="5" s="1"/>
  <c r="E171" i="5"/>
  <c r="E4" i="5" l="1"/>
  <c r="E482" i="5"/>
  <c r="D481" i="5"/>
  <c r="E481" i="5" s="1"/>
  <c r="D239" i="5" l="1"/>
  <c r="E239" i="5" s="1"/>
  <c r="D523" i="5" l="1"/>
  <c r="E523" i="5" s="1"/>
</calcChain>
</file>

<file path=xl/sharedStrings.xml><?xml version="1.0" encoding="utf-8"?>
<sst xmlns="http://schemas.openxmlformats.org/spreadsheetml/2006/main" count="1046" uniqueCount="1042">
  <si>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</si>
  <si>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</si>
  <si>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</si>
  <si>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</si>
  <si>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</si>
  <si>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</si>
  <si>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</si>
  <si>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</si>
  <si>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</si>
  <si>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</si>
  <si>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</si>
  <si>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</si>
  <si>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</si>
  <si>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</si>
  <si>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</si>
  <si>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</si>
  <si>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</si>
  <si>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</si>
  <si>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</si>
  <si>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</si>
  <si>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</si>
  <si>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</si>
  <si>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</si>
  <si>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</si>
  <si>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</si>
  <si>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</si>
  <si>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</si>
  <si>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</si>
  <si>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</si>
  <si>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</si>
  <si>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</si>
  <si>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</si>
  <si>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</si>
  <si>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</si>
  <si>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</si>
  <si>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</si>
  <si>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</si>
  <si>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</si>
  <si>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</si>
  <si>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</si>
  <si>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</si>
  <si>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</si>
  <si>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</si>
  <si>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</si>
  <si>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</si>
  <si>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</si>
  <si>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</si>
  <si>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</si>
  <si>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</si>
  <si>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</si>
  <si>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</si>
  <si>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</si>
  <si>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</si>
  <si>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</si>
  <si>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</si>
  <si>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</si>
  <si>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</si>
  <si>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</si>
  <si>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</si>
  <si>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</si>
  <si>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</si>
  <si>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</si>
  <si>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</si>
  <si>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</si>
  <si>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</si>
  <si>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</si>
  <si>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</si>
  <si>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</si>
  <si>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</si>
  <si>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</si>
  <si>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</si>
  <si>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</si>
  <si>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</si>
  <si>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</si>
  <si>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</si>
  <si>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</si>
  <si>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</si>
  <si>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</si>
  <si>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</si>
  <si>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</si>
  <si>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</si>
  <si>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</si>
  <si>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</si>
  <si>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</si>
  <si>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</si>
  <si>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</si>
  <si>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</si>
  <si>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</si>
  <si>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</si>
  <si>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</si>
  <si>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</si>
  <si>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</si>
  <si>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</si>
  <si>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</si>
  <si>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</si>
  <si>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</si>
  <si>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</si>
  <si>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</si>
  <si>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</si>
  <si>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</si>
  <si>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</si>
  <si>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</si>
  <si>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</si>
  <si>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</si>
  <si>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</si>
  <si>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</si>
  <si>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</si>
  <si>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</si>
  <si>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</si>
  <si>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</si>
  <si>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</si>
  <si>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</si>
  <si>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</si>
  <si>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</si>
  <si>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</si>
  <si>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</si>
  <si>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</si>
  <si>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</si>
  <si>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</si>
  <si>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</si>
  <si>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</si>
  <si>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</si>
  <si>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</si>
  <si>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</si>
  <si>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</si>
  <si>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</si>
  <si>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</si>
  <si>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</si>
  <si>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</si>
  <si>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</si>
  <si>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</si>
  <si>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</si>
  <si>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</si>
  <si>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</si>
  <si>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</si>
  <si>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</si>
  <si>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</si>
  <si>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</si>
  <si>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</si>
  <si>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</si>
  <si>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</si>
  <si>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</si>
  <si>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</si>
  <si>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</si>
  <si>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</si>
  <si>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</si>
  <si>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</si>
  <si>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</si>
  <si>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</si>
  <si>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</si>
  <si>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</si>
  <si>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</si>
  <si>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</si>
  <si>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</si>
  <si>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</si>
  <si>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</si>
  <si>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</si>
  <si>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</si>
  <si>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</si>
  <si>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</si>
  <si>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</si>
  <si>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</si>
  <si>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</si>
  <si>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</si>
  <si>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</si>
  <si>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</si>
  <si>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</si>
  <si>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</si>
  <si>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</si>
  <si>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</si>
  <si>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</si>
  <si>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</si>
  <si>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</si>
  <si>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</si>
  <si>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</si>
  <si>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</si>
  <si>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</si>
  <si>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</si>
  <si>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</si>
  <si>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</si>
  <si>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</si>
  <si>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</si>
  <si>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</si>
  <si>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</si>
  <si>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</si>
  <si>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</si>
  <si>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</si>
  <si>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</si>
  <si>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</si>
  <si>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</si>
  <si>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</si>
  <si>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</si>
  <si>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</si>
  <si>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</si>
  <si>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</si>
  <si>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</si>
  <si>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</si>
  <si>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</si>
  <si>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</si>
  <si>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</si>
  <si>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</si>
  <si>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</si>
  <si>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</si>
  <si>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</si>
  <si>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</si>
  <si>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</si>
  <si>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</si>
  <si>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</si>
  <si>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</si>
  <si>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</si>
  <si>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</si>
  <si>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</si>
  <si>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</si>
  <si>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</si>
  <si>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</si>
  <si>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</si>
  <si>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</si>
  <si>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</si>
  <si>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</si>
  <si>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</si>
  <si>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</si>
  <si>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</si>
  <si>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</si>
  <si>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</si>
  <si>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</si>
  <si>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</si>
  <si>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</si>
  <si>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</si>
  <si>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</si>
  <si>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</si>
  <si>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</si>
  <si>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</si>
  <si>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</si>
  <si>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</si>
  <si>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</si>
  <si>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</si>
  <si>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</si>
  <si>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</si>
  <si>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</si>
  <si>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</si>
  <si>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</si>
  <si>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</si>
  <si>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</si>
  <si>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</si>
  <si>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</si>
  <si>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</si>
  <si>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</si>
  <si>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</si>
  <si>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</si>
  <si>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</si>
  <si>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</si>
  <si>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</si>
  <si>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</si>
  <si>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</si>
  <si>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</si>
  <si>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</si>
  <si>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</si>
  <si>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</si>
  <si>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</si>
  <si>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</si>
  <si>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</si>
  <si>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</si>
  <si>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</si>
  <si>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</si>
  <si>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</si>
  <si>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</si>
  <si>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</si>
  <si>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</si>
  <si>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</si>
  <si>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</si>
  <si>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</si>
  <si>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</si>
  <si>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</si>
  <si>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</si>
  <si>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</si>
  <si>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</si>
  <si>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</si>
  <si>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</si>
  <si>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</si>
  <si>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</si>
  <si>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</si>
  <si>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</si>
  <si>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</si>
  <si>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</si>
  <si>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</si>
  <si>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</si>
  <si>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</si>
  <si>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</si>
  <si>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</si>
  <si>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</si>
  <si>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</si>
  <si>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</si>
  <si>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</si>
  <si>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</si>
  <si>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</si>
  <si>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</si>
  <si>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</si>
  <si>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</si>
  <si>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</si>
  <si>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</si>
  <si>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</si>
  <si>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</si>
  <si>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</si>
  <si>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</si>
  <si>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</si>
  <si>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</si>
  <si>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</si>
  <si>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</si>
  <si>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</si>
  <si>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</si>
  <si>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</si>
  <si>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</si>
  <si>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</si>
  <si>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</si>
  <si>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</si>
  <si>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</si>
  <si>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</si>
  <si>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</si>
  <si>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</si>
  <si>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</si>
  <si>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</si>
  <si>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</si>
  <si>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</si>
  <si>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</si>
  <si>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</si>
  <si>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</si>
  <si>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</si>
  <si>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</si>
  <si>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</si>
  <si>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</si>
  <si>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</si>
  <si>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</si>
  <si>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</si>
  <si>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</si>
  <si>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</si>
  <si>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</si>
  <si>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</si>
  <si>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</si>
  <si>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</si>
  <si>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Минимальный налог, зачисляемый в бюджеты субъектов Российской Федерации (за налоговые периоды, истекшие до 1 января 2016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</si>
  <si>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</si>
  <si>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</si>
  <si>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</si>
  <si>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</si>
  <si>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</si>
  <si>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</si>
  <si>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</si>
  <si>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</si>
  <si>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</si>
  <si>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</si>
  <si>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</si>
  <si>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</si>
  <si>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</si>
  <si>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</si>
  <si>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</si>
  <si>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</si>
  <si>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</si>
  <si>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</si>
  <si>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</si>
  <si>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</si>
  <si>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</si>
  <si>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</si>
  <si>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</si>
  <si>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</si>
  <si>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</si>
  <si>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</si>
  <si>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</si>
  <si>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000 2 02 25114 00 0000 150</t>
  </si>
  <si>
    <t>000 2 02 25138 00 0000 150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</si>
  <si>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</si>
  <si>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</si>
  <si>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</si>
  <si>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</si>
  <si>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</si>
  <si>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</si>
  <si>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</si>
  <si>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</si>
  <si>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</si>
  <si>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</si>
  <si>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</si>
  <si>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</si>
  <si>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</si>
  <si>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</si>
  <si>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</si>
  <si>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</si>
  <si>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</si>
  <si>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</si>
  <si>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</si>
  <si>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</si>
  <si>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</si>
  <si>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</si>
  <si>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</si>
  <si>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</si>
  <si>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</si>
  <si>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</si>
  <si>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</si>
  <si>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</si>
  <si>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</si>
  <si>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</si>
  <si>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</si>
  <si>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</si>
  <si>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</si>
  <si>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</si>
  <si>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</si>
  <si>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</si>
  <si>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</si>
  <si>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</si>
  <si>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</si>
  <si>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</si>
  <si>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</si>
  <si>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</si>
  <si>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</si>
  <si>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</si>
  <si>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</si>
  <si>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</si>
  <si>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</si>
  <si>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</si>
  <si>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</si>
  <si>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</si>
  <si>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</si>
  <si>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</si>
  <si>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</si>
  <si>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</si>
  <si>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</si>
  <si>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</si>
  <si>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</si>
  <si>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</si>
  <si>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</si>
  <si>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</si>
  <si>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</si>
  <si>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</si>
  <si>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</si>
  <si>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</si>
  <si>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</si>
  <si>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</si>
  <si>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</si>
  <si>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</si>
  <si>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</si>
  <si>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</si>
  <si>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</si>
  <si>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</si>
  <si>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</si>
  <si>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</si>
  <si>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</si>
  <si>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</si>
  <si>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</si>
  <si>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</si>
  <si>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</si>
  <si>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</si>
  <si>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</si>
  <si>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</si>
  <si>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</si>
  <si>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</si>
  <si>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000 1 03 02190 01 0000 110</t>
  </si>
  <si>
    <t>000 1 03 02210 01 0000 110</t>
  </si>
  <si>
    <t>000 1 03 02220 01 0000 110</t>
  </si>
  <si>
    <t>000 1 03 02232 01 0000 110</t>
  </si>
  <si>
    <t>000 1 03 02242 01 0000 110</t>
  </si>
  <si>
    <t>000 1 03 02252 01 0000 110</t>
  </si>
  <si>
    <t>000 1 03 02262 01 0000 110</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</si>
  <si>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</si>
  <si>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</si>
  <si>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</si>
  <si>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</si>
  <si>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</si>
  <si>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</si>
  <si>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</si>
  <si>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</si>
  <si>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</si>
  <si>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</si>
  <si>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</si>
  <si>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</si>
  <si>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</si>
  <si>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</si>
  <si>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</si>
  <si>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</si>
  <si>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</si>
  <si>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</si>
  <si>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</si>
  <si>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</si>
  <si>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</si>
  <si>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</si>
  <si>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</si>
  <si>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</si>
  <si>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</si>
  <si>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</si>
  <si>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</si>
  <si>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</si>
  <si>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</si>
  <si>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</si>
  <si>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</si>
  <si>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</si>
  <si>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</si>
  <si>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</si>
  <si>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</si>
  <si>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</si>
  <si>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</si>
  <si>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</si>
  <si>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</si>
  <si>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</si>
  <si>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</si>
  <si>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</si>
  <si>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</si>
  <si>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</si>
  <si>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</si>
  <si>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</si>
  <si>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</si>
  <si>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</si>
  <si>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</si>
  <si>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</si>
  <si>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</si>
  <si>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</si>
  <si>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</si>
  <si>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</si>
  <si>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</si>
  <si>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</si>
  <si>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</si>
  <si>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</si>
  <si>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</si>
  <si>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</si>
  <si>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</si>
  <si>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</si>
  <si>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</si>
  <si>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</si>
  <si>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</si>
  <si>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</si>
  <si>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</si>
  <si>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</si>
  <si>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</si>
  <si>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</si>
  <si>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</si>
  <si>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</si>
  <si>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</si>
  <si>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</si>
  <si>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</si>
  <si>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</si>
  <si>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</si>
  <si>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</si>
  <si>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000 2 19 35432 02 0000 150</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</si>
  <si>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</si>
  <si>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</si>
  <si>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</si>
  <si>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</si>
  <si>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</si>
  <si>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</si>
  <si>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</si>
  <si>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</si>
  <si>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</si>
  <si>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</si>
  <si>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</si>
  <si>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</si>
  <si>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000 1 01 02080 01 0000 110</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</si>
  <si>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</si>
  <si>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</si>
  <si>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</si>
  <si>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</si>
  <si>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</si>
  <si>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</si>
  <si>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</si>
  <si>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</si>
  <si>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</si>
  <si>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</si>
  <si>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</si>
  <si>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</si>
  <si>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</si>
  <si>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</si>
  <si>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</si>
  <si>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</si>
  <si>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</si>
  <si>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</si>
  <si>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</si>
  <si>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</si>
  <si>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</si>
  <si>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</si>
  <si>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</si>
  <si>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</si>
  <si>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</si>
  <si>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</si>
  <si>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</si>
  <si>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</si>
  <si>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</si>
  <si>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</si>
  <si>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</si>
  <si>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</si>
  <si>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</si>
  <si>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</si>
  <si>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</si>
  <si>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</si>
  <si>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</si>
  <si>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</si>
  <si>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</si>
  <si>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</si>
  <si>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</si>
  <si>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</si>
  <si>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</si>
  <si>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</si>
  <si>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</si>
  <si>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</si>
  <si>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</si>
  <si>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</si>
  <si>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</si>
  <si>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</si>
  <si>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</si>
  <si>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</si>
  <si>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</si>
  <si>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</si>
  <si>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</si>
  <si>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</si>
  <si>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</si>
  <si>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</si>
  <si>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</si>
  <si>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</si>
  <si>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</si>
  <si>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</si>
  <si>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</si>
  <si>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</si>
  <si>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</si>
  <si>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</si>
  <si>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</si>
  <si>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</si>
  <si>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</si>
  <si>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</si>
  <si>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</si>
  <si>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</si>
  <si>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</si>
  <si>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</si>
  <si>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</si>
  <si>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</si>
  <si>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</si>
  <si>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</si>
  <si>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</si>
  <si>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</si>
  <si>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</si>
  <si>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</si>
  <si>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</si>
  <si>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</si>
  <si>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</si>
  <si>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</si>
  <si>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</si>
  <si>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</si>
  <si>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</si>
  <si>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</si>
  <si>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</si>
  <si>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</si>
  <si>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</si>
  <si>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</si>
  <si>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</si>
  <si>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</si>
  <si>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</si>
  <si>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</si>
  <si>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</si>
  <si>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</si>
  <si>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</si>
  <si>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</si>
  <si>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</si>
  <si>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</si>
  <si>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</si>
  <si>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</si>
  <si>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</si>
  <si>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</si>
  <si>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</si>
  <si>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</si>
  <si>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</si>
  <si>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</si>
  <si>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</si>
  <si>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</si>
  <si>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</si>
  <si>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</si>
  <si>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</si>
  <si>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</si>
  <si>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</si>
  <si>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</si>
  <si>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</si>
  <si>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</si>
  <si>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</si>
  <si>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</si>
  <si>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</si>
  <si>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</si>
  <si>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</si>
  <si>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</si>
  <si>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</si>
  <si>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</si>
  <si>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</si>
  <si>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</si>
  <si>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</si>
  <si>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</si>
  <si>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</si>
  <si>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</si>
  <si>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</si>
  <si>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</si>
  <si>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</si>
  <si>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</si>
  <si>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</si>
  <si>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</si>
  <si>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</si>
  <si>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</si>
  <si>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</si>
  <si>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</si>
  <si>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</si>
  <si>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</si>
  <si>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</si>
  <si>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</si>
  <si>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</si>
  <si>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</si>
  <si>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</si>
  <si>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</si>
  <si>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</si>
  <si>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</si>
  <si>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</si>
  <si>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</si>
  <si>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</si>
  <si>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</si>
  <si>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</si>
  <si>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</si>
  <si>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</si>
  <si>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</si>
  <si>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</si>
  <si>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</si>
  <si>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</si>
  <si>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</si>
  <si>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</si>
  <si>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</si>
  <si>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</si>
  <si>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</si>
  <si>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</si>
  <si>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000 2 02 45422 02 0000 150</t>
  </si>
  <si>
    <t>000 2 19 25138 02 0000 150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</si>
  <si>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</si>
  <si>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</si>
  <si>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</si>
  <si>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000 1 09 04030 01 0000 110</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</si>
  <si>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</si>
  <si>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</si>
  <si>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</si>
  <si>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</si>
  <si>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</si>
  <si>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</si>
  <si>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</si>
  <si>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</si>
  <si>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</si>
  <si>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</si>
  <si>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</si>
  <si>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</si>
  <si>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</si>
  <si>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Прогноз доходов
на 2023 год</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</si>
  <si>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</si>
  <si>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</si>
  <si>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</si>
  <si>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</si>
  <si>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</si>
  <si>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</si>
  <si>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000 1 01 01100 01 0000 110</t>
  </si>
  <si>
    <t>000 1 01 01104 01 0000 110</t>
  </si>
  <si>
    <t>000 1 01 01120 01 0000 110</t>
  </si>
  <si>
    <t>000 1 01 01130 01 0000 110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</si>
  <si>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</si>
  <si>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t>
  </si>
  <si>
    <t>000 1 01 02100 01 0000 110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</si>
  <si>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</si>
  <si>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</si>
  <si>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</si>
  <si>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000 1 01 02130 01 0000 110</t>
  </si>
  <si>
    <t>000 1 01 02140 01 0000 110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</si>
  <si>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</si>
  <si>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</si>
  <si>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</si>
  <si>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</si>
  <si>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</si>
  <si>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</si>
  <si>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</si>
  <si>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</si>
  <si>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</si>
  <si>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000 1 08 05000 01 0000 110</t>
  </si>
  <si>
    <t>000 1 08 07300 01 0000 110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</si>
  <si>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</si>
  <si>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</si>
  <si>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</si>
  <si>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000 1 11 03000 00 0000 120</t>
  </si>
  <si>
    <t>000 1 11 03020 02 0000 120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</si>
  <si>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</si>
  <si>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</si>
  <si>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000 1 11 05026 00 0000 120</t>
  </si>
  <si>
    <t>000 1 11 05026 10 0000 120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</si>
  <si>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</si>
  <si>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</si>
  <si>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000 1 16 07040 00 0000 140</t>
  </si>
  <si>
    <t>000 1 16 07040 02 0000 140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</si>
  <si>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</si>
  <si>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000 1 16 18000 02 0000 140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</si>
  <si>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</si>
  <si>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</si>
  <si>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</si>
  <si>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</si>
  <si>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</si>
  <si>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</si>
  <si>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000 2 02 25014 00 0000 150</t>
  </si>
  <si>
    <t>000 2 02 25014 02 0000 150</t>
  </si>
  <si>
    <t>000 2 02 25027 00 0000 150</t>
  </si>
  <si>
    <t>000 2 02 25027 02 0000 150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</si>
  <si>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</si>
  <si>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</si>
  <si>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</si>
  <si>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</si>
  <si>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</si>
  <si>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</si>
  <si>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</si>
  <si>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</si>
  <si>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</si>
  <si>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</si>
  <si>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000 2 02 25171 00 0000 150</t>
  </si>
  <si>
    <t>000 2 02 25171 02 0000 150</t>
  </si>
  <si>
    <t>000 2 02 25172 00 0000 150</t>
  </si>
  <si>
    <t>000 2 02 25172 02 0000 150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</si>
  <si>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</si>
  <si>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</si>
  <si>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000 2 02 25179 00 0000 150</t>
  </si>
  <si>
    <t>000 2 02 25179 02 0000 150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</si>
  <si>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</si>
  <si>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</si>
  <si>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000 2 02 25213 00 0000 150</t>
  </si>
  <si>
    <t>000 2 02 25213 02 0000 150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</si>
  <si>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</si>
  <si>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</si>
  <si>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</si>
  <si>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</si>
  <si>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000 2 02 25239 00 0000 150</t>
  </si>
  <si>
    <t>000 2 02 25239 02 0000 150</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</si>
  <si>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</si>
  <si>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</si>
  <si>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000 2 02 25251 00 0000 150</t>
  </si>
  <si>
    <t>000 2 02 25251 02 0000 150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</si>
  <si>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</si>
  <si>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</si>
  <si>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</si>
  <si>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</si>
  <si>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000 2 02 25276 00 0000 150</t>
  </si>
  <si>
    <t>000 2 02 25276 02 0000 150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</si>
  <si>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</si>
  <si>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</si>
  <si>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000 2 02 25385 00 0000 150</t>
  </si>
  <si>
    <t>000 2 02 25385 02 0000 150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</si>
  <si>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</si>
  <si>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</si>
  <si>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</si>
  <si>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 xml:space="preserve">Субсидии бюджетам субъектов Российской Федерации на приведение в нормативное состояние автомобильных дорог и искусственных дорожных сооружений </t>
  </si>
  <si>
    <t>000 2 02 25511 00 0000 150</t>
  </si>
  <si>
    <t>000 2 02 25511 02 0000 150</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</si>
  <si>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</si>
  <si>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</si>
  <si>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000 2 02 25514 00 0000 150</t>
  </si>
  <si>
    <t>000 2 02 25514 02 0000 150</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</si>
  <si>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</si>
  <si>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</si>
  <si>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000 2 02 25518 02 0000 150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</si>
  <si>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</si>
  <si>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000 2 02 25584 00 0000 150</t>
  </si>
  <si>
    <t>000 2 02 25584 02 0000 150</t>
  </si>
  <si>
    <t>Субсидии бюджетам на оснащение региональных и муниципальных театров</t>
  </si>
  <si>
    <t>Субсидии бюджетам субъектов Российской Федерации на оснащение региональных и муниципальных театров</t>
  </si>
  <si>
    <t>000 2 02 25590 02 0000 150</t>
  </si>
  <si>
    <t>000 2 02 25590 00 0000 150</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</si>
  <si>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</si>
  <si>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</si>
  <si>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</si>
  <si>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</si>
  <si>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</si>
  <si>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</si>
  <si>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000 2 02 25591 00 0000 150</t>
  </si>
  <si>
    <t>000 2 02 25591 02 0000 150</t>
  </si>
  <si>
    <t>000 2 02 25597 00 0000 150</t>
  </si>
  <si>
    <t>000 2 02 25597 02 0000 150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</si>
  <si>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</si>
  <si>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</si>
  <si>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000 2 02 27456 00 0000 150</t>
  </si>
  <si>
    <t>000 2 02 27456 02 0000 150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</si>
  <si>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</si>
  <si>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</si>
  <si>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000 2 02 35345 00 0000 150</t>
  </si>
  <si>
    <t>000 2 02 35345 02 0000 150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</si>
  <si>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</si>
  <si>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</si>
  <si>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</si>
  <si>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000 2 02 45292 02 0000 150</t>
  </si>
  <si>
    <t>000 2 02 45298 02 0000 150</t>
  </si>
  <si>
    <t>000 2 02 45300 02 0000 150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</si>
  <si>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</si>
  <si>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</si>
  <si>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000 2 02 45418 00 0000 150</t>
  </si>
  <si>
    <t>000 2 02 45418 02 0000 150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</si>
  <si>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</si>
  <si>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</si>
  <si>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</si>
  <si>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000 2 02 45424 00 0000 150</t>
  </si>
  <si>
    <t>000 2 02 45424 02 0000 150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</si>
  <si>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</si>
  <si>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</si>
  <si>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</si>
  <si>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</si>
  <si>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</si>
  <si>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000 2 03 02080 02 0000 150</t>
  </si>
  <si>
    <t>000 2 03 02099 02 0000 150</t>
  </si>
  <si>
    <t>000 2 04 00000 00 0000 000</t>
  </si>
  <si>
    <t>000 2 07 00000 00 0000 000</t>
  </si>
  <si>
    <t>000 2 07 02000 02 0000 150</t>
  </si>
  <si>
    <t>000 2 07 02010 02 0000 150</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</si>
  <si>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</si>
  <si>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</si>
  <si>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Прочие безвозмездные поступления</t>
  </si>
  <si>
    <t>000 2 18 25243 02 0000 150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</si>
  <si>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</si>
  <si>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000 2 18 25750 02 0000 150</t>
  </si>
  <si>
    <t>000 2 18 33144 02 0000 150</t>
  </si>
  <si>
    <t>000 2 18 45393 02 0000 150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</si>
  <si>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</si>
  <si>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</si>
  <si>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</si>
  <si>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</si>
  <si>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</si>
  <si>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</si>
  <si>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000 2 19 25750 02 0000 150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</si>
  <si>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</si>
  <si>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000 2 19 25752 02 0000 150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</si>
  <si>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</si>
  <si>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</si>
  <si>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</si>
  <si>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000 2 19 44510 02 0000 150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</si>
  <si>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</si>
  <si>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</si>
  <si>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</si>
  <si>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</si>
  <si>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</si>
  <si>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</si>
  <si>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000 2 19 45192 02 0000 150</t>
  </si>
  <si>
    <t>000 2 19 45303 02 0000 150</t>
  </si>
  <si>
    <t>000 2 19 45363 02 0000 150</t>
  </si>
  <si>
    <t>000 2 19 45393 02 0000 150</t>
  </si>
  <si>
    <t>000 2 19 45418 02 0000 150</t>
  </si>
  <si>
    <t>000 2 19 45422 02 0000 150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</si>
  <si>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</si>
  <si>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</si>
  <si>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</si>
  <si>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000 2 19 46502 02 0000 150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</si>
  <si>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</si>
  <si>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</si>
  <si>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</si>
  <si>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</si>
  <si>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000 1 01 01016 02 0000 110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</si>
  <si>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</si>
  <si>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</si>
  <si>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</si>
  <si>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000 1 11 05300 00 0000 120</t>
  </si>
  <si>
    <t>000 1 11 05326 00 0000 120</t>
  </si>
  <si>
    <t>000 1 11 05326 10 0000 120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</si>
  <si>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</si>
  <si>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</si>
  <si>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000 2 02 15549 02 0000 150</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</si>
  <si>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</si>
  <si>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000 2 02 25181 02 0000 150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</si>
  <si>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</si>
  <si>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000 2 02 41502 02 0000 150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</si>
  <si>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</si>
  <si>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000 2 02 45198 02 0000 150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</si>
  <si>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</si>
  <si>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</si>
  <si>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000 2 02 49001 00 0000 150</t>
  </si>
  <si>
    <t>000 2 02 49001 02 0000 150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</si>
  <si>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</si>
  <si>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000 2 18 25599 02 0000 150</t>
  </si>
  <si>
    <t>000 2 18 27139 02 0000 150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</si>
  <si>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</si>
  <si>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</si>
  <si>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</si>
  <si>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</si>
  <si>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</si>
  <si>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</si>
  <si>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</si>
  <si>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</si>
  <si>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</si>
  <si>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</si>
  <si>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</si>
  <si>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</si>
  <si>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</si>
  <si>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</si>
  <si>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</si>
  <si>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000 2 02 25586 02 0000 150</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</si>
  <si>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</si>
  <si>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</si>
  <si>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</si>
  <si>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000 1 11 05326 04 0000 120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</si>
  <si>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</si>
  <si>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</si>
  <si>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</si>
  <si>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</si>
  <si>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000 2 02 25181 00 0000 150</t>
  </si>
  <si>
    <t>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</si>
  <si>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000 2 02 41509 02 0000 150</t>
  </si>
  <si>
    <t>Межбюджетные трансферты, передаваемые бюджетам субъектов Российской Федерации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</si>
  <si>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</si>
  <si>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</si>
  <si>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Отчет об исполнении доходов, предусмотренных приложением 1 
к Закону Брянской области "Об областном бюджете на 2023 год и на плановый период 2024 и 2025 годов" 
"Доходы областного бюджета на 2023 год"</t>
  </si>
  <si>
    <t>Кассовое исполнение
за 2023 год</t>
  </si>
  <si>
    <t xml:space="preserve">Платежи за пользование природными ресурсами
</t>
  </si>
  <si>
    <t xml:space="preserve">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</si>
  <si>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</si>
  <si>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Субвенции бюджетам субъектов Российской Федерации на улучшение экологического состояния гидрографической сети
</t>
  </si>
  <si>
    <t>000 1 08 07120 01 0000 110</t>
  </si>
  <si>
    <t>Государственная пошлина за государственную регистрацию политических партий и региональных отделений политических партий</t>
  </si>
  <si>
    <t>000 1 14 02023 02 0000 440</t>
  </si>
  <si>
    <t>000 1 16 02000 02 0000 140</t>
  </si>
  <si>
    <t>000 1 16 02010 02 0000 140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</si>
  <si>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</si>
  <si>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</si>
  <si>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000 1 16 10050 00 0000 140</t>
  </si>
  <si>
    <t>000 1 16 10056 02 0000 140</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</si>
  <si>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</si>
  <si>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</si>
  <si>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000 2 02 25163 00 0000 150</t>
  </si>
  <si>
    <t>000 2 02 25163 02 0000 150</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</si>
  <si>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</si>
  <si>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</si>
  <si>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000 2 02 29001 00 0000 150</t>
  </si>
  <si>
    <t>000 2 02 29001 02 0000 150</t>
  </si>
  <si>
    <t>000 2 02 29999 00 0000 150</t>
  </si>
  <si>
    <t>000 2 02 29999 02 0000 150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</si>
  <si>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</si>
  <si>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</si>
  <si>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Прочие субсидии</t>
  </si>
  <si>
    <t>Прочие субсидии бюджетам субъектов Российской Федерации</t>
  </si>
  <si>
    <t>000 2 02 49999 00 0000 150</t>
  </si>
  <si>
    <t>000 2 02 49999 02 0000 150</t>
  </si>
  <si>
    <t>Прочие межбюджетные трансферты, передаваемые бюджетам</t>
  </si>
  <si>
    <t>Прочие межбюджетные трансферты, передаваемые бюджетам субъектов Российской Федерации</t>
  </si>
  <si>
    <t>000 2 18 25016 02 0000 150</t>
  </si>
  <si>
    <t>Доходы бюджетов субъектов Российской Федерации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образований</t>
  </si>
  <si>
    <t>000 2 18 25555 02 0000 150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</si>
  <si>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</si>
  <si>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000 2 19 25016 02 0000 150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</si>
  <si>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</si>
  <si>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000 2 19 25555 02 0000 150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</si>
  <si>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</si>
  <si>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000 2 19 45472 02 0000 150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</si>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</sst>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73"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497">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xf numFmtId="0" fontId="49" fillId="0" borderId="0"/>
    <xf numFmtId="0" fontId="50" fillId="0" borderId="0">
      <alignment horizontal="center" wrapText="1"/>
    </xf>
    <xf numFmtId="0" fontId="51" fillId="0" borderId="8"/>
    <xf numFmtId="0" fontId="51" fillId="0" borderId="0"/>
    <xf numFmtId="0" fontId="52" fillId="0" borderId="0"/>
    <xf numFmtId="0" fontId="50" fillId="0" borderId="0">
      <alignment horizontal="left" wrapText="1"/>
    </xf>
    <xf numFmtId="0" fontId="53" fillId="0" borderId="0"/>
    <xf numFmtId="0" fontId="54" fillId="0" borderId="0"/>
    <xf numFmtId="0" fontId="51" fillId="0" borderId="9"/>
    <xf numFmtId="0" fontId="55" fillId="0" borderId="10">
      <alignment horizontal="center"/>
    </xf>
    <xf numFmtId="0" fontId="52" fillId="0" borderId="11"/>
    <xf numFmtId="0" fontId="55" fillId="0" borderId="0">
      <alignment horizontal="left"/>
    </xf>
    <xf numFmtId="0" fontId="56" fillId="0" borderId="0">
      <alignment horizontal="center" vertical="top"/>
    </xf>
    <xf numFmtId="49" fontId="57" fillId="0" borderId="12">
      <alignment horizontal="right"/>
    </xf>
    <xf numFmtId="49" fontId="52" fillId="0" borderId="13">
      <alignment horizontal="center"/>
    </xf>
    <xf numFmtId="0" fontId="52" fillId="0" borderId="14"/>
    <xf numFmtId="49" fontId="52" fillId="0" borderId="0"/>
    <xf numFmtId="49" fontId="55" fillId="0" borderId="0">
      <alignment horizontal="right"/>
    </xf>
    <xf numFmtId="0" fontId="55" fillId="0" borderId="0"/>
    <xf numFmtId="0" fontId="55" fillId="0" borderId="0">
      <alignment horizontal="center"/>
    </xf>
    <xf numFmtId="0" fontId="55" fillId="0" borderId="12">
      <alignment horizontal="right"/>
    </xf>
    <xf numFmtId="166" fontId="55" fillId="0" borderId="15">
      <alignment horizontal="center"/>
    </xf>
    <xf numFmtId="49" fontId="55" fillId="0" borderId="0"/>
    <xf numFmtId="0" fontId="55" fillId="0" borderId="0">
      <alignment horizontal="right"/>
    </xf>
    <xf numFmtId="0" fontId="55" fillId="0" borderId="16">
      <alignment horizontal="center"/>
    </xf>
    <xf numFmtId="0" fontId="55" fillId="0" borderId="8">
      <alignment wrapText="1"/>
    </xf>
    <xf numFmtId="49" fontId="55" fillId="0" borderId="17">
      <alignment horizontal="center"/>
    </xf>
    <xf numFmtId="0" fontId="55" fillId="0" borderId="18">
      <alignment wrapText="1"/>
    </xf>
    <xf numFmtId="49" fontId="55" fillId="0" borderId="15">
      <alignment horizontal="center"/>
    </xf>
    <xf numFmtId="0" fontId="55" fillId="0" borderId="19">
      <alignment horizontal="left"/>
    </xf>
    <xf numFmtId="49" fontId="55" fillId="0" borderId="19"/>
    <xf numFmtId="0" fontId="55" fillId="0" borderId="15">
      <alignment horizontal="center"/>
    </xf>
    <xf numFmtId="49" fontId="55" fillId="0" borderId="20">
      <alignment horizontal="center"/>
    </xf>
    <xf numFmtId="0" fontId="53" fillId="0" borderId="21"/>
    <xf numFmtId="49" fontId="55" fillId="0" borderId="6">
      <alignment horizontal="center" vertical="center" wrapText="1"/>
    </xf>
    <xf numFmtId="49" fontId="55" fillId="0" borderId="42">
      <alignment horizontal="center" vertical="center" wrapText="1"/>
    </xf>
    <xf numFmtId="49" fontId="55" fillId="0" borderId="34">
      <alignment horizontal="center" vertical="center" wrapText="1"/>
    </xf>
    <xf numFmtId="49" fontId="55" fillId="0" borderId="10">
      <alignment horizontal="center" vertical="center" wrapText="1"/>
    </xf>
    <xf numFmtId="0" fontId="55" fillId="0" borderId="22">
      <alignment horizontal="left" wrapText="1"/>
    </xf>
    <xf numFmtId="49" fontId="55" fillId="0" borderId="23">
      <alignment horizontal="center" wrapText="1"/>
    </xf>
    <xf numFmtId="49" fontId="55" fillId="0" borderId="24">
      <alignment horizontal="center"/>
    </xf>
    <xf numFmtId="4" fontId="55" fillId="0" borderId="6">
      <alignment horizontal="right"/>
    </xf>
    <xf numFmtId="4" fontId="55" fillId="0" borderId="7">
      <alignment horizontal="right"/>
    </xf>
    <xf numFmtId="0" fontId="55" fillId="0" borderId="25">
      <alignment horizontal="left" wrapText="1"/>
    </xf>
    <xf numFmtId="4" fontId="55" fillId="0" borderId="50">
      <alignment horizontal="right"/>
    </xf>
    <xf numFmtId="0" fontId="55" fillId="0" borderId="26">
      <alignment horizontal="left" wrapText="1" indent="1"/>
    </xf>
    <xf numFmtId="49" fontId="55" fillId="0" borderId="27">
      <alignment horizontal="center" wrapText="1"/>
    </xf>
    <xf numFmtId="49" fontId="55" fillId="0" borderId="28">
      <alignment horizontal="center"/>
    </xf>
    <xf numFmtId="0" fontId="55" fillId="0" borderId="30">
      <alignment horizontal="left" wrapText="1" indent="1"/>
    </xf>
    <xf numFmtId="49" fontId="55" fillId="0" borderId="51">
      <alignment horizontal="center"/>
    </xf>
    <xf numFmtId="49" fontId="55" fillId="0" borderId="11">
      <alignment horizontal="center"/>
    </xf>
    <xf numFmtId="49" fontId="55" fillId="0" borderId="0">
      <alignment horizontal="center"/>
    </xf>
    <xf numFmtId="0" fontId="55" fillId="0" borderId="7">
      <alignment horizontal="left" wrapText="1" indent="2"/>
    </xf>
    <xf numFmtId="49" fontId="55" fillId="0" borderId="31">
      <alignment horizontal="center"/>
    </xf>
    <xf numFmtId="49" fontId="55" fillId="0" borderId="6">
      <alignment horizontal="center"/>
    </xf>
    <xf numFmtId="0" fontId="55" fillId="0" borderId="32">
      <alignment horizontal="left" wrapText="1" indent="2"/>
    </xf>
    <xf numFmtId="0" fontId="55" fillId="0" borderId="21"/>
    <xf numFmtId="0" fontId="55" fillId="3" borderId="21"/>
    <xf numFmtId="0" fontId="55" fillId="3" borderId="0"/>
    <xf numFmtId="0" fontId="55" fillId="0" borderId="0">
      <alignment horizontal="left" wrapText="1"/>
    </xf>
    <xf numFmtId="49" fontId="55" fillId="0" borderId="0">
      <alignment horizontal="center" wrapText="1"/>
    </xf>
    <xf numFmtId="0" fontId="55" fillId="0" borderId="8">
      <alignment horizontal="left"/>
    </xf>
    <xf numFmtId="49" fontId="55" fillId="0" borderId="8"/>
    <xf numFmtId="0" fontId="55" fillId="0" borderId="8"/>
    <xf numFmtId="0" fontId="55" fillId="0" borderId="33">
      <alignment horizontal="left" wrapText="1"/>
    </xf>
    <xf numFmtId="49" fontId="55" fillId="0" borderId="24">
      <alignment horizontal="center" wrapText="1"/>
    </xf>
    <xf numFmtId="4" fontId="55" fillId="0" borderId="34">
      <alignment horizontal="right"/>
    </xf>
    <xf numFmtId="4" fontId="55" fillId="0" borderId="35">
      <alignment horizontal="right"/>
    </xf>
    <xf numFmtId="0" fontId="55" fillId="0" borderId="36">
      <alignment horizontal="left" wrapText="1"/>
    </xf>
    <xf numFmtId="49" fontId="55" fillId="0" borderId="31">
      <alignment horizontal="center" wrapText="1"/>
    </xf>
    <xf numFmtId="49" fontId="55" fillId="0" borderId="7">
      <alignment horizontal="center"/>
    </xf>
    <xf numFmtId="0" fontId="55" fillId="0" borderId="18"/>
    <xf numFmtId="0" fontId="55" fillId="0" borderId="37"/>
    <xf numFmtId="0" fontId="49" fillId="0" borderId="32">
      <alignment horizontal="left" wrapText="1"/>
    </xf>
    <xf numFmtId="0" fontId="55" fillId="0" borderId="38">
      <alignment horizontal="center" wrapText="1"/>
    </xf>
    <xf numFmtId="49" fontId="55" fillId="0" borderId="39">
      <alignment horizontal="center" wrapText="1"/>
    </xf>
    <xf numFmtId="4" fontId="55" fillId="0" borderId="24">
      <alignment horizontal="right"/>
    </xf>
    <xf numFmtId="4" fontId="55" fillId="0" borderId="40">
      <alignment horizontal="right"/>
    </xf>
    <xf numFmtId="0" fontId="49" fillId="0" borderId="15">
      <alignment horizontal="left" wrapText="1"/>
    </xf>
    <xf numFmtId="0" fontId="52" fillId="0" borderId="21"/>
    <xf numFmtId="0" fontId="55" fillId="0" borderId="0">
      <alignment horizontal="center" wrapText="1"/>
    </xf>
    <xf numFmtId="0" fontId="49" fillId="0" borderId="0">
      <alignment horizontal="center"/>
    </xf>
    <xf numFmtId="0" fontId="49" fillId="0" borderId="8"/>
    <xf numFmtId="49" fontId="55" fillId="0" borderId="8">
      <alignment horizontal="left"/>
    </xf>
    <xf numFmtId="49" fontId="55" fillId="0" borderId="34">
      <alignment horizontal="center"/>
    </xf>
    <xf numFmtId="0" fontId="55" fillId="0" borderId="26">
      <alignment horizontal="left" wrapText="1"/>
    </xf>
    <xf numFmtId="49" fontId="55" fillId="0" borderId="29">
      <alignment horizontal="center"/>
    </xf>
    <xf numFmtId="0" fontId="55" fillId="0" borderId="30">
      <alignment horizontal="left" wrapText="1"/>
    </xf>
    <xf numFmtId="0" fontId="52" fillId="0" borderId="28"/>
    <xf numFmtId="0" fontId="52" fillId="0" borderId="29"/>
    <xf numFmtId="0" fontId="55" fillId="0" borderId="33">
      <alignment horizontal="left" wrapText="1" indent="1"/>
    </xf>
    <xf numFmtId="49" fontId="55" fillId="0" borderId="41">
      <alignment horizontal="center" wrapText="1"/>
    </xf>
    <xf numFmtId="0" fontId="55" fillId="0" borderId="36">
      <alignment horizontal="left" wrapText="1" indent="1"/>
    </xf>
    <xf numFmtId="0" fontId="55" fillId="0" borderId="26">
      <alignment horizontal="left" wrapText="1" indent="2"/>
    </xf>
    <xf numFmtId="0" fontId="55" fillId="0" borderId="30">
      <alignment horizontal="left" wrapText="1" indent="2"/>
    </xf>
    <xf numFmtId="49" fontId="55" fillId="0" borderId="41">
      <alignment horizontal="center"/>
    </xf>
    <xf numFmtId="0" fontId="52" fillId="0" borderId="19"/>
    <xf numFmtId="0" fontId="52" fillId="0" borderId="8"/>
    <xf numFmtId="0" fontId="49" fillId="0" borderId="42">
      <alignment horizontal="center" vertical="center" textRotation="90" wrapText="1"/>
    </xf>
    <xf numFmtId="0" fontId="55" fillId="0" borderId="6">
      <alignment horizontal="center" vertical="top" wrapText="1"/>
    </xf>
    <xf numFmtId="0" fontId="55" fillId="0" borderId="28">
      <alignment horizontal="center" vertical="top"/>
    </xf>
    <xf numFmtId="0" fontId="55" fillId="0" borderId="6">
      <alignment horizontal="center" vertical="top"/>
    </xf>
    <xf numFmtId="49" fontId="55" fillId="0" borderId="6">
      <alignment horizontal="center" vertical="top" wrapText="1"/>
    </xf>
    <xf numFmtId="0" fontId="49" fillId="0" borderId="43"/>
    <xf numFmtId="49" fontId="49" fillId="0" borderId="23">
      <alignment horizontal="center"/>
    </xf>
    <xf numFmtId="0" fontId="53" fillId="0" borderId="14"/>
    <xf numFmtId="49" fontId="58" fillId="0" borderId="44">
      <alignment horizontal="left" vertical="center" wrapText="1"/>
    </xf>
    <xf numFmtId="49" fontId="49" fillId="0" borderId="31">
      <alignment horizontal="center" vertical="center" wrapText="1"/>
    </xf>
    <xf numFmtId="49" fontId="55" fillId="0" borderId="45">
      <alignment horizontal="left" vertical="center" wrapText="1" indent="2"/>
    </xf>
    <xf numFmtId="49" fontId="55" fillId="0" borderId="27">
      <alignment horizontal="center" vertical="center" wrapText="1"/>
    </xf>
    <xf numFmtId="0" fontId="55" fillId="0" borderId="28"/>
    <xf numFmtId="4" fontId="55" fillId="0" borderId="28">
      <alignment horizontal="right"/>
    </xf>
    <xf numFmtId="4" fontId="55" fillId="0" borderId="29">
      <alignment horizontal="right"/>
    </xf>
    <xf numFmtId="49" fontId="55" fillId="0" borderId="46">
      <alignment horizontal="left" vertical="center" wrapText="1" indent="3"/>
    </xf>
    <xf numFmtId="49" fontId="55" fillId="0" borderId="41">
      <alignment horizontal="center" vertical="center" wrapText="1"/>
    </xf>
    <xf numFmtId="49" fontId="55" fillId="0" borderId="44">
      <alignment horizontal="left" vertical="center" wrapText="1" indent="3"/>
    </xf>
    <xf numFmtId="49" fontId="55" fillId="0" borderId="31">
      <alignment horizontal="center" vertical="center" wrapText="1"/>
    </xf>
    <xf numFmtId="49" fontId="55" fillId="0" borderId="47">
      <alignment horizontal="left" vertical="center" wrapText="1" indent="3"/>
    </xf>
    <xf numFmtId="0" fontId="58" fillId="0" borderId="43">
      <alignment horizontal="left" vertical="center" wrapText="1"/>
    </xf>
    <xf numFmtId="49" fontId="55" fillId="0" borderId="48">
      <alignment horizontal="center" vertical="center" wrapText="1"/>
    </xf>
    <xf numFmtId="4" fontId="55" fillId="0" borderId="10">
      <alignment horizontal="right"/>
    </xf>
    <xf numFmtId="4" fontId="55" fillId="0" borderId="49">
      <alignment horizontal="right"/>
    </xf>
    <xf numFmtId="0" fontId="49" fillId="0" borderId="19">
      <alignment horizontal="center" vertical="center" textRotation="90" wrapText="1"/>
    </xf>
    <xf numFmtId="49" fontId="55" fillId="0" borderId="19">
      <alignment horizontal="left" vertical="center" wrapText="1" indent="3"/>
    </xf>
    <xf numFmtId="49" fontId="55" fillId="0" borderId="21">
      <alignment horizontal="center" vertical="center" wrapText="1"/>
    </xf>
    <xf numFmtId="4" fontId="55" fillId="0" borderId="21">
      <alignment horizontal="right"/>
    </xf>
    <xf numFmtId="0" fontId="55" fillId="0" borderId="0">
      <alignment vertical="center"/>
    </xf>
    <xf numFmtId="49" fontId="55" fillId="0" borderId="0">
      <alignment horizontal="left" vertical="center" wrapText="1" indent="3"/>
    </xf>
    <xf numFmtId="49" fontId="55" fillId="0" borderId="0">
      <alignment horizontal="center" vertical="center" wrapText="1"/>
    </xf>
    <xf numFmtId="4" fontId="55" fillId="0" borderId="0">
      <alignment horizontal="right" shrinkToFit="1"/>
    </xf>
    <xf numFmtId="0" fontId="49" fillId="0" borderId="8">
      <alignment horizontal="center" vertical="center" textRotation="90" wrapText="1"/>
    </xf>
    <xf numFmtId="49" fontId="55" fillId="0" borderId="8">
      <alignment horizontal="left" vertical="center" wrapText="1" indent="3"/>
    </xf>
    <xf numFmtId="49" fontId="55" fillId="0" borderId="8">
      <alignment horizontal="center" vertical="center" wrapText="1"/>
    </xf>
    <xf numFmtId="4" fontId="55" fillId="0" borderId="8">
      <alignment horizontal="right"/>
    </xf>
    <xf numFmtId="49" fontId="55" fillId="0" borderId="28">
      <alignment horizontal="center" vertical="center" wrapText="1"/>
    </xf>
    <xf numFmtId="0" fontId="58" fillId="0" borderId="52">
      <alignment horizontal="left" vertical="center" wrapText="1"/>
    </xf>
    <xf numFmtId="49" fontId="49" fillId="0" borderId="23">
      <alignment horizontal="center" vertical="center" wrapText="1"/>
    </xf>
    <xf numFmtId="4" fontId="55" fillId="0" borderId="53">
      <alignment horizontal="right"/>
    </xf>
    <xf numFmtId="49" fontId="55" fillId="0" borderId="54">
      <alignment horizontal="left" vertical="center" wrapText="1" indent="2"/>
    </xf>
    <xf numFmtId="0" fontId="55" fillId="0" borderId="51"/>
    <xf numFmtId="0" fontId="55" fillId="0" borderId="7"/>
    <xf numFmtId="49" fontId="55" fillId="0" borderId="55">
      <alignment horizontal="left" vertical="center" wrapText="1" indent="3"/>
    </xf>
    <xf numFmtId="4" fontId="55" fillId="0" borderId="56">
      <alignment horizontal="right"/>
    </xf>
    <xf numFmtId="49" fontId="55" fillId="0" borderId="57">
      <alignment horizontal="left" vertical="center" wrapText="1" indent="3"/>
    </xf>
    <xf numFmtId="49" fontId="55" fillId="0" borderId="58">
      <alignment horizontal="left" vertical="center" wrapText="1" indent="3"/>
    </xf>
    <xf numFmtId="49" fontId="55" fillId="0" borderId="59">
      <alignment horizontal="center" vertical="center" wrapText="1"/>
    </xf>
    <xf numFmtId="4" fontId="55" fillId="0" borderId="60">
      <alignment horizontal="right"/>
    </xf>
    <xf numFmtId="0" fontId="49" fillId="0" borderId="19">
      <alignment horizontal="center" vertical="center" textRotation="90"/>
    </xf>
    <xf numFmtId="4" fontId="55" fillId="0" borderId="0">
      <alignment horizontal="right"/>
    </xf>
    <xf numFmtId="0" fontId="49" fillId="0" borderId="8">
      <alignment horizontal="center" vertical="center" textRotation="90"/>
    </xf>
    <xf numFmtId="0" fontId="49" fillId="0" borderId="42">
      <alignment horizontal="center" vertical="center" textRotation="90"/>
    </xf>
    <xf numFmtId="0" fontId="55" fillId="0" borderId="29"/>
    <xf numFmtId="49" fontId="55" fillId="0" borderId="61">
      <alignment horizontal="center" vertical="center" wrapText="1"/>
    </xf>
    <xf numFmtId="0" fontId="55" fillId="0" borderId="62"/>
    <xf numFmtId="0" fontId="55" fillId="0" borderId="63"/>
    <xf numFmtId="0" fontId="49" fillId="0" borderId="6">
      <alignment horizontal="center" vertical="center" textRotation="90"/>
    </xf>
    <xf numFmtId="49" fontId="58" fillId="0" borderId="52">
      <alignment horizontal="left" vertical="center" wrapText="1"/>
    </xf>
    <xf numFmtId="0" fontId="49" fillId="0" borderId="41">
      <alignment horizontal="center" vertical="center"/>
    </xf>
    <xf numFmtId="0" fontId="55" fillId="0" borderId="27">
      <alignment horizontal="center" vertical="center"/>
    </xf>
    <xf numFmtId="0" fontId="55" fillId="0" borderId="41">
      <alignment horizontal="center" vertical="center"/>
    </xf>
    <xf numFmtId="0" fontId="55" fillId="0" borderId="31">
      <alignment horizontal="center" vertical="center"/>
    </xf>
    <xf numFmtId="0" fontId="55" fillId="0" borderId="48">
      <alignment horizontal="center" vertical="center"/>
    </xf>
    <xf numFmtId="0" fontId="49" fillId="0" borderId="23">
      <alignment horizontal="center" vertical="center"/>
    </xf>
    <xf numFmtId="49" fontId="49" fillId="0" borderId="31">
      <alignment horizontal="center" vertical="center"/>
    </xf>
    <xf numFmtId="49" fontId="55" fillId="0" borderId="61">
      <alignment horizontal="center" vertical="center"/>
    </xf>
    <xf numFmtId="49" fontId="55" fillId="0" borderId="41">
      <alignment horizontal="center" vertical="center"/>
    </xf>
    <xf numFmtId="49" fontId="55" fillId="0" borderId="31">
      <alignment horizontal="center" vertical="center"/>
    </xf>
    <xf numFmtId="49" fontId="55" fillId="0" borderId="48">
      <alignment horizontal="center" vertical="center"/>
    </xf>
    <xf numFmtId="49" fontId="55" fillId="0" borderId="8">
      <alignment horizontal="center" wrapText="1"/>
    </xf>
    <xf numFmtId="0" fontId="55" fillId="0" borderId="8">
      <alignment horizontal="center"/>
    </xf>
    <xf numFmtId="49" fontId="55" fillId="0" borderId="0">
      <alignment horizontal="left"/>
    </xf>
    <xf numFmtId="0" fontId="55" fillId="0" borderId="19">
      <alignment horizontal="center"/>
    </xf>
    <xf numFmtId="49" fontId="55" fillId="0" borderId="19">
      <alignment horizontal="center"/>
    </xf>
    <xf numFmtId="0" fontId="59" fillId="0" borderId="8">
      <alignment wrapText="1"/>
    </xf>
    <xf numFmtId="0" fontId="60" fillId="0" borderId="8"/>
    <xf numFmtId="0" fontId="59" fillId="0" borderId="6">
      <alignment wrapText="1"/>
    </xf>
    <xf numFmtId="0" fontId="59" fillId="0" borderId="19">
      <alignment wrapText="1"/>
    </xf>
    <xf numFmtId="0" fontId="60" fillId="0" borderId="19"/>
    <xf numFmtId="0" fontId="53" fillId="0" borderId="0"/>
    <xf numFmtId="0" fontId="53" fillId="0" borderId="0"/>
    <xf numFmtId="0" fontId="52" fillId="4" borderId="0"/>
    <xf numFmtId="0" fontId="53" fillId="0" borderId="0"/>
    <xf numFmtId="0" fontId="61" fillId="0" borderId="0"/>
    <xf numFmtId="0" fontId="62" fillId="0" borderId="0">
      <alignment horizontal="center" wrapText="1"/>
    </xf>
    <xf numFmtId="0" fontId="63" fillId="0" borderId="8"/>
    <xf numFmtId="0" fontId="63" fillId="0" borderId="0"/>
    <xf numFmtId="0" fontId="64" fillId="0" borderId="0"/>
    <xf numFmtId="0" fontId="62" fillId="0" borderId="0">
      <alignment horizontal="left" wrapText="1"/>
    </xf>
    <xf numFmtId="0" fontId="65" fillId="0" borderId="0"/>
    <xf numFmtId="0" fontId="66" fillId="0" borderId="0"/>
    <xf numFmtId="0" fontId="63" fillId="0" borderId="9"/>
    <xf numFmtId="0" fontId="67" fillId="0" borderId="10">
      <alignment horizontal="center"/>
    </xf>
    <xf numFmtId="0" fontId="64" fillId="0" borderId="11"/>
    <xf numFmtId="0" fontId="67" fillId="0" borderId="0">
      <alignment horizontal="left"/>
    </xf>
    <xf numFmtId="0" fontId="68" fillId="0" borderId="0">
      <alignment horizontal="center" vertical="top"/>
    </xf>
    <xf numFmtId="49" fontId="69" fillId="0" borderId="12">
      <alignment horizontal="right"/>
    </xf>
    <xf numFmtId="49" fontId="64" fillId="0" borderId="13">
      <alignment horizontal="center"/>
    </xf>
    <xf numFmtId="0" fontId="64" fillId="0" borderId="14"/>
    <xf numFmtId="49" fontId="64" fillId="0" borderId="0"/>
    <xf numFmtId="49" fontId="67" fillId="0" borderId="0">
      <alignment horizontal="right"/>
    </xf>
    <xf numFmtId="0" fontId="67" fillId="0" borderId="0"/>
    <xf numFmtId="0" fontId="67" fillId="0" borderId="0">
      <alignment horizontal="center"/>
    </xf>
    <xf numFmtId="0" fontId="67" fillId="0" borderId="12">
      <alignment horizontal="right"/>
    </xf>
    <xf numFmtId="166" fontId="67" fillId="0" borderId="15">
      <alignment horizontal="center"/>
    </xf>
    <xf numFmtId="49" fontId="67" fillId="0" borderId="0"/>
    <xf numFmtId="0" fontId="67" fillId="0" borderId="0">
      <alignment horizontal="right"/>
    </xf>
    <xf numFmtId="0" fontId="67" fillId="0" borderId="16">
      <alignment horizontal="center"/>
    </xf>
    <xf numFmtId="0" fontId="67" fillId="0" borderId="8">
      <alignment wrapText="1"/>
    </xf>
    <xf numFmtId="49" fontId="67" fillId="0" borderId="17">
      <alignment horizontal="center"/>
    </xf>
    <xf numFmtId="0" fontId="67" fillId="0" borderId="18">
      <alignment wrapText="1"/>
    </xf>
    <xf numFmtId="49" fontId="67" fillId="0" borderId="15">
      <alignment horizontal="center"/>
    </xf>
    <xf numFmtId="0" fontId="67" fillId="0" borderId="19">
      <alignment horizontal="left"/>
    </xf>
    <xf numFmtId="49" fontId="67" fillId="0" borderId="19"/>
    <xf numFmtId="0" fontId="67" fillId="0" borderId="15">
      <alignment horizontal="center"/>
    </xf>
    <xf numFmtId="49" fontId="67" fillId="0" borderId="20">
      <alignment horizontal="center"/>
    </xf>
    <xf numFmtId="0" fontId="65" fillId="0" borderId="21"/>
    <xf numFmtId="49" fontId="67" fillId="0" borderId="6">
      <alignment horizontal="center" vertical="center" wrapText="1"/>
    </xf>
    <xf numFmtId="49" fontId="67" fillId="0" borderId="42">
      <alignment horizontal="center" vertical="center" wrapText="1"/>
    </xf>
    <xf numFmtId="49" fontId="67" fillId="0" borderId="34">
      <alignment horizontal="center" vertical="center" wrapText="1"/>
    </xf>
    <xf numFmtId="49" fontId="67" fillId="0" borderId="10">
      <alignment horizontal="center" vertical="center" wrapText="1"/>
    </xf>
    <xf numFmtId="0" fontId="67" fillId="0" borderId="22">
      <alignment horizontal="left" wrapText="1"/>
    </xf>
    <xf numFmtId="49" fontId="67" fillId="0" borderId="23">
      <alignment horizontal="center" wrapText="1"/>
    </xf>
    <xf numFmtId="49" fontId="67" fillId="0" borderId="24">
      <alignment horizontal="center"/>
    </xf>
    <xf numFmtId="4" fontId="67" fillId="0" borderId="6">
      <alignment horizontal="right"/>
    </xf>
    <xf numFmtId="4" fontId="67" fillId="0" borderId="7">
      <alignment horizontal="right"/>
    </xf>
    <xf numFmtId="0" fontId="67" fillId="0" borderId="25">
      <alignment horizontal="left" wrapText="1"/>
    </xf>
    <xf numFmtId="4" fontId="67" fillId="0" borderId="50">
      <alignment horizontal="right"/>
    </xf>
    <xf numFmtId="0" fontId="67" fillId="0" borderId="26">
      <alignment horizontal="left" wrapText="1" indent="1"/>
    </xf>
    <xf numFmtId="49" fontId="67" fillId="0" borderId="27">
      <alignment horizontal="center" wrapText="1"/>
    </xf>
    <xf numFmtId="49" fontId="67" fillId="0" borderId="28">
      <alignment horizontal="center"/>
    </xf>
    <xf numFmtId="0" fontId="67" fillId="0" borderId="30">
      <alignment horizontal="left" wrapText="1" indent="1"/>
    </xf>
    <xf numFmtId="49" fontId="67" fillId="0" borderId="51">
      <alignment horizontal="center"/>
    </xf>
    <xf numFmtId="49" fontId="67" fillId="0" borderId="11">
      <alignment horizontal="center"/>
    </xf>
    <xf numFmtId="49" fontId="67" fillId="0" borderId="0">
      <alignment horizontal="center"/>
    </xf>
    <xf numFmtId="0" fontId="67" fillId="0" borderId="7">
      <alignment horizontal="left" wrapText="1" indent="2"/>
    </xf>
    <xf numFmtId="49" fontId="67" fillId="0" borderId="31">
      <alignment horizontal="center"/>
    </xf>
    <xf numFmtId="49" fontId="67" fillId="0" borderId="6">
      <alignment horizontal="center"/>
    </xf>
    <xf numFmtId="0" fontId="67" fillId="0" borderId="32">
      <alignment horizontal="left" wrapText="1" indent="2"/>
    </xf>
    <xf numFmtId="0" fontId="67" fillId="0" borderId="21"/>
    <xf numFmtId="0" fontId="67" fillId="3" borderId="21"/>
    <xf numFmtId="0" fontId="67" fillId="3" borderId="0"/>
    <xf numFmtId="0" fontId="67" fillId="0" borderId="0">
      <alignment horizontal="left" wrapText="1"/>
    </xf>
    <xf numFmtId="49" fontId="67" fillId="0" borderId="0">
      <alignment horizontal="center" wrapText="1"/>
    </xf>
    <xf numFmtId="0" fontId="67" fillId="0" borderId="8">
      <alignment horizontal="left"/>
    </xf>
    <xf numFmtId="49" fontId="67" fillId="0" borderId="8"/>
    <xf numFmtId="0" fontId="67" fillId="0" borderId="8"/>
    <xf numFmtId="0" fontId="67" fillId="0" borderId="33">
      <alignment horizontal="left" wrapText="1"/>
    </xf>
    <xf numFmtId="49" fontId="67" fillId="0" borderId="24">
      <alignment horizontal="center" wrapText="1"/>
    </xf>
    <xf numFmtId="4" fontId="67" fillId="0" borderId="34">
      <alignment horizontal="right"/>
    </xf>
    <xf numFmtId="4" fontId="67" fillId="0" borderId="35">
      <alignment horizontal="right"/>
    </xf>
    <xf numFmtId="0" fontId="67" fillId="0" borderId="36">
      <alignment horizontal="left" wrapText="1"/>
    </xf>
    <xf numFmtId="49" fontId="67" fillId="0" borderId="31">
      <alignment horizontal="center" wrapText="1"/>
    </xf>
    <xf numFmtId="49" fontId="67" fillId="0" borderId="7">
      <alignment horizontal="center"/>
    </xf>
    <xf numFmtId="0" fontId="67" fillId="0" borderId="18"/>
    <xf numFmtId="0" fontId="67" fillId="0" borderId="37"/>
    <xf numFmtId="0" fontId="61" fillId="0" borderId="32">
      <alignment horizontal="left" wrapText="1"/>
    </xf>
    <xf numFmtId="0" fontId="67" fillId="0" borderId="38">
      <alignment horizontal="center" wrapText="1"/>
    </xf>
    <xf numFmtId="49" fontId="67" fillId="0" borderId="39">
      <alignment horizontal="center" wrapText="1"/>
    </xf>
    <xf numFmtId="4" fontId="67" fillId="0" borderId="24">
      <alignment horizontal="right"/>
    </xf>
    <xf numFmtId="4" fontId="67" fillId="0" borderId="40">
      <alignment horizontal="right"/>
    </xf>
    <xf numFmtId="0" fontId="61" fillId="0" borderId="15">
      <alignment horizontal="left" wrapText="1"/>
    </xf>
    <xf numFmtId="0" fontId="64" fillId="0" borderId="21"/>
    <xf numFmtId="0" fontId="67" fillId="0" borderId="0">
      <alignment horizontal="center" wrapText="1"/>
    </xf>
    <xf numFmtId="0" fontId="61" fillId="0" borderId="0">
      <alignment horizontal="center"/>
    </xf>
    <xf numFmtId="0" fontId="61" fillId="0" borderId="8"/>
    <xf numFmtId="49" fontId="67" fillId="0" borderId="8">
      <alignment horizontal="left"/>
    </xf>
    <xf numFmtId="49" fontId="67" fillId="0" borderId="34">
      <alignment horizontal="center"/>
    </xf>
    <xf numFmtId="0" fontId="67" fillId="0" borderId="26">
      <alignment horizontal="left" wrapText="1"/>
    </xf>
    <xf numFmtId="49" fontId="67" fillId="0" borderId="29">
      <alignment horizontal="center"/>
    </xf>
    <xf numFmtId="0" fontId="67" fillId="0" borderId="30">
      <alignment horizontal="left" wrapText="1"/>
    </xf>
    <xf numFmtId="0" fontId="64" fillId="0" borderId="28"/>
    <xf numFmtId="0" fontId="64" fillId="0" borderId="29"/>
    <xf numFmtId="0" fontId="67" fillId="0" borderId="33">
      <alignment horizontal="left" wrapText="1" indent="1"/>
    </xf>
    <xf numFmtId="49" fontId="67" fillId="0" borderId="41">
      <alignment horizontal="center" wrapText="1"/>
    </xf>
    <xf numFmtId="0" fontId="67" fillId="0" borderId="36">
      <alignment horizontal="left" wrapText="1" indent="1"/>
    </xf>
    <xf numFmtId="0" fontId="67" fillId="0" borderId="26">
      <alignment horizontal="left" wrapText="1" indent="2"/>
    </xf>
    <xf numFmtId="0" fontId="67" fillId="0" borderId="30">
      <alignment horizontal="left" wrapText="1" indent="2"/>
    </xf>
    <xf numFmtId="49" fontId="67" fillId="0" borderId="41">
      <alignment horizontal="center"/>
    </xf>
    <xf numFmtId="0" fontId="64" fillId="0" borderId="19"/>
    <xf numFmtId="0" fontId="64" fillId="0" borderId="8"/>
    <xf numFmtId="0" fontId="61" fillId="0" borderId="42">
      <alignment horizontal="center" vertical="center" textRotation="90" wrapText="1"/>
    </xf>
    <xf numFmtId="0" fontId="67" fillId="0" borderId="6">
      <alignment horizontal="center" vertical="top" wrapText="1"/>
    </xf>
    <xf numFmtId="0" fontId="67" fillId="0" borderId="28">
      <alignment horizontal="center" vertical="top"/>
    </xf>
    <xf numFmtId="0" fontId="67" fillId="0" borderId="6">
      <alignment horizontal="center" vertical="top"/>
    </xf>
    <xf numFmtId="49" fontId="67" fillId="0" borderId="6">
      <alignment horizontal="center" vertical="top" wrapText="1"/>
    </xf>
    <xf numFmtId="0" fontId="61" fillId="0" borderId="43"/>
    <xf numFmtId="49" fontId="61" fillId="0" borderId="23">
      <alignment horizontal="center"/>
    </xf>
    <xf numFmtId="0" fontId="65" fillId="0" borderId="14"/>
    <xf numFmtId="49" fontId="70" fillId="0" borderId="44">
      <alignment horizontal="left" vertical="center" wrapText="1"/>
    </xf>
    <xf numFmtId="49" fontId="61" fillId="0" borderId="31">
      <alignment horizontal="center" vertical="center" wrapText="1"/>
    </xf>
    <xf numFmtId="49" fontId="67" fillId="0" borderId="45">
      <alignment horizontal="left" vertical="center" wrapText="1" indent="2"/>
    </xf>
    <xf numFmtId="49" fontId="67" fillId="0" borderId="27">
      <alignment horizontal="center" vertical="center" wrapText="1"/>
    </xf>
    <xf numFmtId="0" fontId="67" fillId="0" borderId="28"/>
    <xf numFmtId="4" fontId="67" fillId="0" borderId="28">
      <alignment horizontal="right"/>
    </xf>
    <xf numFmtId="4" fontId="67" fillId="0" borderId="29">
      <alignment horizontal="right"/>
    </xf>
    <xf numFmtId="49" fontId="67" fillId="0" borderId="46">
      <alignment horizontal="left" vertical="center" wrapText="1" indent="3"/>
    </xf>
    <xf numFmtId="49" fontId="67" fillId="0" borderId="41">
      <alignment horizontal="center" vertical="center" wrapText="1"/>
    </xf>
    <xf numFmtId="49" fontId="67" fillId="0" borderId="44">
      <alignment horizontal="left" vertical="center" wrapText="1" indent="3"/>
    </xf>
    <xf numFmtId="49" fontId="67" fillId="0" borderId="31">
      <alignment horizontal="center" vertical="center" wrapText="1"/>
    </xf>
    <xf numFmtId="49" fontId="67" fillId="0" borderId="47">
      <alignment horizontal="left" vertical="center" wrapText="1" indent="3"/>
    </xf>
    <xf numFmtId="0" fontId="70" fillId="0" borderId="43">
      <alignment horizontal="left" vertical="center" wrapText="1"/>
    </xf>
    <xf numFmtId="49" fontId="67" fillId="0" borderId="48">
      <alignment horizontal="center" vertical="center" wrapText="1"/>
    </xf>
    <xf numFmtId="4" fontId="67" fillId="0" borderId="10">
      <alignment horizontal="right"/>
    </xf>
    <xf numFmtId="4" fontId="67" fillId="0" borderId="49">
      <alignment horizontal="right"/>
    </xf>
    <xf numFmtId="0" fontId="61" fillId="0" borderId="19">
      <alignment horizontal="center" vertical="center" textRotation="90" wrapText="1"/>
    </xf>
    <xf numFmtId="49" fontId="67" fillId="0" borderId="19">
      <alignment horizontal="left" vertical="center" wrapText="1" indent="3"/>
    </xf>
    <xf numFmtId="49" fontId="67" fillId="0" borderId="21">
      <alignment horizontal="center" vertical="center" wrapText="1"/>
    </xf>
    <xf numFmtId="4" fontId="67" fillId="0" borderId="21">
      <alignment horizontal="right"/>
    </xf>
    <xf numFmtId="0" fontId="67" fillId="0" borderId="0">
      <alignment vertical="center"/>
    </xf>
    <xf numFmtId="49" fontId="67" fillId="0" borderId="0">
      <alignment horizontal="left" vertical="center" wrapText="1" indent="3"/>
    </xf>
    <xf numFmtId="49" fontId="67" fillId="0" borderId="0">
      <alignment horizontal="center" vertical="center" wrapText="1"/>
    </xf>
    <xf numFmtId="4" fontId="67" fillId="0" borderId="0">
      <alignment horizontal="right" shrinkToFit="1"/>
    </xf>
    <xf numFmtId="0" fontId="61" fillId="0" borderId="8">
      <alignment horizontal="center" vertical="center" textRotation="90" wrapText="1"/>
    </xf>
    <xf numFmtId="49" fontId="67" fillId="0" borderId="8">
      <alignment horizontal="left" vertical="center" wrapText="1" indent="3"/>
    </xf>
    <xf numFmtId="49" fontId="67" fillId="0" borderId="8">
      <alignment horizontal="center" vertical="center" wrapText="1"/>
    </xf>
    <xf numFmtId="4" fontId="67" fillId="0" borderId="8">
      <alignment horizontal="right"/>
    </xf>
    <xf numFmtId="49" fontId="67" fillId="0" borderId="28">
      <alignment horizontal="center" vertical="center" wrapText="1"/>
    </xf>
    <xf numFmtId="0" fontId="70" fillId="0" borderId="52">
      <alignment horizontal="left" vertical="center" wrapText="1"/>
    </xf>
    <xf numFmtId="49" fontId="61" fillId="0" borderId="23">
      <alignment horizontal="center" vertical="center" wrapText="1"/>
    </xf>
    <xf numFmtId="4" fontId="67" fillId="0" borderId="53">
      <alignment horizontal="right"/>
    </xf>
    <xf numFmtId="49" fontId="67" fillId="0" borderId="54">
      <alignment horizontal="left" vertical="center" wrapText="1" indent="2"/>
    </xf>
    <xf numFmtId="0" fontId="67" fillId="0" borderId="51"/>
    <xf numFmtId="0" fontId="67" fillId="0" borderId="7"/>
    <xf numFmtId="49" fontId="67" fillId="0" borderId="55">
      <alignment horizontal="left" vertical="center" wrapText="1" indent="3"/>
    </xf>
    <xf numFmtId="4" fontId="67" fillId="0" borderId="56">
      <alignment horizontal="right"/>
    </xf>
    <xf numFmtId="49" fontId="67" fillId="0" borderId="57">
      <alignment horizontal="left" vertical="center" wrapText="1" indent="3"/>
    </xf>
    <xf numFmtId="49" fontId="67" fillId="0" borderId="58">
      <alignment horizontal="left" vertical="center" wrapText="1" indent="3"/>
    </xf>
    <xf numFmtId="49" fontId="67" fillId="0" borderId="59">
      <alignment horizontal="center" vertical="center" wrapText="1"/>
    </xf>
    <xf numFmtId="4" fontId="67" fillId="0" borderId="60">
      <alignment horizontal="right"/>
    </xf>
    <xf numFmtId="0" fontId="61" fillId="0" borderId="19">
      <alignment horizontal="center" vertical="center" textRotation="90"/>
    </xf>
    <xf numFmtId="4" fontId="67" fillId="0" borderId="0">
      <alignment horizontal="right"/>
    </xf>
    <xf numFmtId="0" fontId="61" fillId="0" borderId="8">
      <alignment horizontal="center" vertical="center" textRotation="90"/>
    </xf>
    <xf numFmtId="0" fontId="61" fillId="0" borderId="42">
      <alignment horizontal="center" vertical="center" textRotation="90"/>
    </xf>
    <xf numFmtId="0" fontId="67" fillId="0" borderId="29"/>
    <xf numFmtId="49" fontId="67" fillId="0" borderId="61">
      <alignment horizontal="center" vertical="center" wrapText="1"/>
    </xf>
    <xf numFmtId="0" fontId="67" fillId="0" borderId="62"/>
    <xf numFmtId="0" fontId="67" fillId="0" borderId="63"/>
    <xf numFmtId="0" fontId="61" fillId="0" borderId="6">
      <alignment horizontal="center" vertical="center" textRotation="90"/>
    </xf>
    <xf numFmtId="49" fontId="70" fillId="0" borderId="52">
      <alignment horizontal="left" vertical="center" wrapText="1"/>
    </xf>
    <xf numFmtId="0" fontId="61" fillId="0" borderId="41">
      <alignment horizontal="center" vertical="center"/>
    </xf>
    <xf numFmtId="0" fontId="67" fillId="0" borderId="27">
      <alignment horizontal="center" vertical="center"/>
    </xf>
    <xf numFmtId="0" fontId="67" fillId="0" borderId="41">
      <alignment horizontal="center" vertical="center"/>
    </xf>
    <xf numFmtId="0" fontId="67" fillId="0" borderId="31">
      <alignment horizontal="center" vertical="center"/>
    </xf>
    <xf numFmtId="0" fontId="67" fillId="0" borderId="48">
      <alignment horizontal="center" vertical="center"/>
    </xf>
    <xf numFmtId="0" fontId="61" fillId="0" borderId="23">
      <alignment horizontal="center" vertical="center"/>
    </xf>
    <xf numFmtId="49" fontId="61" fillId="0" borderId="31">
      <alignment horizontal="center" vertical="center"/>
    </xf>
    <xf numFmtId="49" fontId="67" fillId="0" borderId="61">
      <alignment horizontal="center" vertical="center"/>
    </xf>
    <xf numFmtId="49" fontId="67" fillId="0" borderId="41">
      <alignment horizontal="center" vertical="center"/>
    </xf>
    <xf numFmtId="49" fontId="67" fillId="0" borderId="31">
      <alignment horizontal="center" vertical="center"/>
    </xf>
    <xf numFmtId="49" fontId="67" fillId="0" borderId="48">
      <alignment horizontal="center" vertical="center"/>
    </xf>
    <xf numFmtId="49" fontId="67" fillId="0" borderId="8">
      <alignment horizontal="center" wrapText="1"/>
    </xf>
    <xf numFmtId="0" fontId="67" fillId="0" borderId="8">
      <alignment horizontal="center"/>
    </xf>
    <xf numFmtId="49" fontId="67" fillId="0" borderId="0">
      <alignment horizontal="left"/>
    </xf>
    <xf numFmtId="0" fontId="67" fillId="0" borderId="19">
      <alignment horizontal="center"/>
    </xf>
    <xf numFmtId="49" fontId="67" fillId="0" borderId="19">
      <alignment horizontal="center"/>
    </xf>
    <xf numFmtId="0" fontId="71" fillId="0" borderId="8">
      <alignment wrapText="1"/>
    </xf>
    <xf numFmtId="0" fontId="72" fillId="0" borderId="8"/>
    <xf numFmtId="0" fontId="71" fillId="0" borderId="6">
      <alignment wrapText="1"/>
    </xf>
    <xf numFmtId="0" fontId="71" fillId="0" borderId="19">
      <alignment wrapText="1"/>
    </xf>
    <xf numFmtId="0" fontId="72" fillId="0" borderId="19"/>
    <xf numFmtId="0" fontId="65" fillId="0" borderId="0"/>
    <xf numFmtId="0" fontId="65" fillId="0" borderId="0"/>
    <xf numFmtId="0" fontId="64" fillId="4" borderId="0"/>
    <xf numFmtId="0" fontId="65" fillId="0" borderId="0"/>
    <xf numFmtId="0" fontId="9" fillId="0" borderId="10">
      <alignment horizontal="center"/>
    </xf>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0" fontId="9" fillId="0" borderId="15">
      <alignment horizontal="center"/>
    </xf>
    <xf numFmtId="49" fontId="9" fillId="0" borderId="20">
      <alignment horizontal="center"/>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9" fontId="9" fillId="0" borderId="28">
      <alignment horizontal="center"/>
    </xf>
    <xf numFmtId="49" fontId="9" fillId="0" borderId="29">
      <alignment horizontal="center"/>
    </xf>
    <xf numFmtId="0" fontId="9" fillId="0" borderId="30">
      <alignment horizontal="left" wrapText="1" indent="1"/>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49" fontId="9" fillId="0" borderId="0">
      <alignment horizontal="center"/>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0" fontId="9" fillId="0" borderId="26">
      <alignment horizontal="left" wrapText="1"/>
    </xf>
    <xf numFmtId="0" fontId="9" fillId="0" borderId="30">
      <alignment horizontal="left" wrapText="1"/>
    </xf>
    <xf numFmtId="0" fontId="9" fillId="0" borderId="33">
      <alignment horizontal="left" wrapText="1" indent="1"/>
    </xf>
    <xf numFmtId="49" fontId="9" fillId="0" borderId="41">
      <alignment horizontal="center" wrapText="1"/>
    </xf>
    <xf numFmtId="49" fontId="9" fillId="0" borderId="34">
      <alignment horizontal="center"/>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0" fontId="9" fillId="0" borderId="6">
      <alignment horizontal="center" vertical="top"/>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 fontId="9" fillId="0" borderId="49">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0" fontId="9" fillId="0" borderId="29"/>
    <xf numFmtId="0" fontId="9" fillId="0" borderId="44">
      <alignment horizontal="left" vertical="center" wrapText="1"/>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7">
      <alignment horizontal="left" vertical="center" wrapText="1"/>
    </xf>
    <xf numFmtId="0" fontId="9" fillId="0" borderId="48">
      <alignment horizontal="center" vertical="center"/>
    </xf>
    <xf numFmtId="49" fontId="9" fillId="0" borderId="44">
      <alignment horizontal="left" vertical="center" wrapText="1"/>
    </xf>
    <xf numFmtId="49" fontId="9" fillId="0" borderId="27">
      <alignment horizontal="center" vertical="center"/>
    </xf>
    <xf numFmtId="49" fontId="9" fillId="0" borderId="41">
      <alignment horizontal="center" vertical="center"/>
    </xf>
    <xf numFmtId="49" fontId="9" fillId="0" borderId="31">
      <alignment horizontal="center" vertical="center"/>
    </xf>
    <xf numFmtId="49" fontId="9" fillId="0" borderId="47">
      <alignment horizontal="left" vertical="center" wrapText="1"/>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9" fillId="0" borderId="10">
      <alignment horizontal="center"/>
    </xf>
    <xf numFmtId="0" fontId="22" fillId="0" borderId="21"/>
    <xf numFmtId="49" fontId="9" fillId="0" borderId="0">
      <alignment horizontal="right"/>
    </xf>
    <xf numFmtId="0" fontId="9" fillId="0" borderId="0">
      <alignment horizontal="center"/>
    </xf>
    <xf numFmtId="0" fontId="9" fillId="0" borderId="12">
      <alignment horizontal="right"/>
    </xf>
    <xf numFmtId="166" fontId="9" fillId="0" borderId="15">
      <alignment horizontal="center"/>
    </xf>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5">
      <alignment horizontal="center"/>
    </xf>
    <xf numFmtId="49" fontId="9" fillId="0" borderId="20">
      <alignment horizontal="center"/>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15" fillId="0" borderId="32">
      <alignment horizontal="left" wrapText="1"/>
    </xf>
    <xf numFmtId="0" fontId="9" fillId="0" borderId="32">
      <alignment horizontal="left" wrapText="1" indent="2"/>
    </xf>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9" fillId="0" borderId="0">
      <alignment horizontal="center" wrapText="1"/>
    </xf>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9" fillId="0" borderId="6">
      <alignment horizontal="center" vertical="top" wrapText="1"/>
    </xf>
    <xf numFmtId="49" fontId="9" fillId="0" borderId="6">
      <alignment horizontal="center" vertical="top"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49" fontId="9" fillId="0" borderId="48">
      <alignment horizontal="center" vertical="center" wrapText="1"/>
    </xf>
    <xf numFmtId="4" fontId="9" fillId="0" borderId="10">
      <alignment horizontal="right"/>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49" fontId="9" fillId="0" borderId="54">
      <alignment horizontal="left" vertical="center" wrapText="1" indent="2"/>
    </xf>
    <xf numFmtId="49" fontId="9" fillId="0" borderId="55">
      <alignment horizontal="left" vertical="center" wrapText="1" indent="3"/>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0">
      <alignment horizontal="right"/>
    </xf>
    <xf numFmtId="49" fontId="9" fillId="0" borderId="61">
      <alignment horizontal="center" vertical="center" wrapText="1"/>
    </xf>
    <xf numFmtId="0" fontId="9" fillId="0" borderId="62"/>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19">
      <alignment horizontal="center"/>
    </xf>
    <xf numFmtId="0" fontId="20" fillId="0" borderId="0">
      <alignment horizontal="center" vertical="top"/>
    </xf>
    <xf numFmtId="49" fontId="18" fillId="0" borderId="0"/>
    <xf numFmtId="0" fontId="16" fillId="0" borderId="0">
      <alignment horizontal="left" wrapText="1"/>
    </xf>
    <xf numFmtId="0" fontId="18" fillId="0" borderId="14"/>
    <xf numFmtId="0" fontId="19" fillId="0" borderId="0"/>
    <xf numFmtId="0" fontId="18" fillId="0" borderId="0"/>
    <xf numFmtId="0" fontId="17" fillId="0" borderId="8"/>
    <xf numFmtId="0" fontId="16" fillId="0" borderId="0">
      <alignment horizontal="center" wrapText="1"/>
    </xf>
    <xf numFmtId="49" fontId="18" fillId="0" borderId="13">
      <alignment horizontal="center"/>
    </xf>
    <xf numFmtId="0" fontId="18" fillId="0" borderId="11"/>
    <xf numFmtId="49" fontId="21" fillId="0" borderId="12">
      <alignment horizontal="right"/>
    </xf>
    <xf numFmtId="0" fontId="22" fillId="0" borderId="0"/>
    <xf numFmtId="0" fontId="17" fillId="0" borderId="0"/>
    <xf numFmtId="0" fontId="15" fillId="0" borderId="0"/>
    <xf numFmtId="0" fontId="25" fillId="0" borderId="19"/>
    <xf numFmtId="0" fontId="17" fillId="0" borderId="9"/>
    <xf numFmtId="0" fontId="24" fillId="0" borderId="19">
      <alignment wrapText="1"/>
    </xf>
    <xf numFmtId="0" fontId="25" fillId="0" borderId="8"/>
    <xf numFmtId="49" fontId="15" fillId="0" borderId="31">
      <alignment horizontal="center" vertical="center"/>
    </xf>
    <xf numFmtId="0" fontId="24" fillId="0" borderId="6">
      <alignment wrapText="1"/>
    </xf>
    <xf numFmtId="0" fontId="24" fillId="0" borderId="8">
      <alignment wrapText="1"/>
    </xf>
    <xf numFmtId="0" fontId="15" fillId="0" borderId="23">
      <alignment horizontal="center" vertical="center"/>
    </xf>
    <xf numFmtId="0" fontId="15" fillId="0" borderId="0">
      <alignment horizontal="center"/>
    </xf>
    <xf numFmtId="49" fontId="15" fillId="0" borderId="31">
      <alignment horizontal="center" vertical="center" wrapText="1"/>
    </xf>
    <xf numFmtId="0" fontId="15" fillId="0" borderId="19">
      <alignment horizontal="center" vertical="center" textRotation="90"/>
    </xf>
    <xf numFmtId="0" fontId="18" fillId="0" borderId="21"/>
    <xf numFmtId="0" fontId="15" fillId="0" borderId="8">
      <alignment horizontal="center" vertical="center" textRotation="90" wrapText="1"/>
    </xf>
    <xf numFmtId="49" fontId="23" fillId="0" borderId="44">
      <alignment horizontal="left" vertical="center" wrapText="1"/>
    </xf>
    <xf numFmtId="0" fontId="22" fillId="0" borderId="14"/>
    <xf numFmtId="49" fontId="15" fillId="0" borderId="23">
      <alignment horizontal="center"/>
    </xf>
    <xf numFmtId="0" fontId="15" fillId="0" borderId="41">
      <alignment horizontal="center" vertical="center"/>
    </xf>
    <xf numFmtId="0" fontId="15" fillId="0" borderId="43"/>
    <xf numFmtId="49" fontId="23" fillId="0" borderId="52">
      <alignment horizontal="left" vertical="center" wrapText="1"/>
    </xf>
    <xf numFmtId="0" fontId="15" fillId="0" borderId="19">
      <alignment horizontal="center" vertical="center" textRotation="90" wrapText="1"/>
    </xf>
    <xf numFmtId="49" fontId="15" fillId="0" borderId="23">
      <alignment horizontal="center" vertical="center" wrapText="1"/>
    </xf>
    <xf numFmtId="0" fontId="18" fillId="0" borderId="29"/>
    <xf numFmtId="0" fontId="23" fillId="0" borderId="52">
      <alignment horizontal="left" vertical="center" wrapText="1"/>
    </xf>
    <xf numFmtId="0" fontId="18" fillId="0" borderId="28"/>
    <xf numFmtId="0" fontId="15" fillId="0" borderId="6">
      <alignment horizontal="center" vertical="center" textRotation="90"/>
    </xf>
    <xf numFmtId="0" fontId="23" fillId="0" borderId="43">
      <alignment horizontal="left" vertical="center" wrapText="1"/>
    </xf>
    <xf numFmtId="0" fontId="15" fillId="0" borderId="42">
      <alignment horizontal="center" vertical="center" textRotation="90" wrapText="1"/>
    </xf>
    <xf numFmtId="0" fontId="18" fillId="0" borderId="8"/>
    <xf numFmtId="0" fontId="15" fillId="0" borderId="42">
      <alignment horizontal="center" vertical="center" textRotation="90"/>
    </xf>
    <xf numFmtId="0" fontId="18" fillId="0" borderId="19"/>
    <xf numFmtId="0" fontId="15" fillId="0" borderId="8"/>
    <xf numFmtId="0" fontId="15" fillId="0" borderId="8">
      <alignment horizontal="center" vertical="center" textRotation="90"/>
    </xf>
    <xf numFmtId="0" fontId="18" fillId="4" borderId="0"/>
    <xf numFmtId="0" fontId="22" fillId="0" borderId="0"/>
    <xf numFmtId="0" fontId="22" fillId="0" borderId="0"/>
    <xf numFmtId="0" fontId="22" fillId="0" borderId="0"/>
    <xf numFmtId="0" fontId="15" fillId="0" borderId="15">
      <alignment horizontal="left" wrapText="1"/>
    </xf>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22" fillId="0" borderId="0"/>
    <xf numFmtId="0" fontId="19" fillId="0" borderId="0"/>
    <xf numFmtId="0" fontId="17" fillId="0" borderId="9"/>
    <xf numFmtId="0" fontId="9" fillId="0" borderId="10">
      <alignment horizontal="center"/>
    </xf>
    <xf numFmtId="0" fontId="18" fillId="0" borderId="11"/>
    <xf numFmtId="0" fontId="9"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9" fillId="0" borderId="0">
      <alignment horizontal="right"/>
    </xf>
    <xf numFmtId="0" fontId="9" fillId="0" borderId="0"/>
    <xf numFmtId="0" fontId="9" fillId="0" borderId="0">
      <alignment horizontal="center"/>
    </xf>
    <xf numFmtId="0" fontId="9" fillId="0" borderId="12">
      <alignment horizontal="right"/>
    </xf>
    <xf numFmtId="166" fontId="9" fillId="0" borderId="15">
      <alignment horizontal="center"/>
    </xf>
    <xf numFmtId="49" fontId="9" fillId="0" borderId="0"/>
    <xf numFmtId="0" fontId="9" fillId="0" borderId="0">
      <alignment horizontal="right"/>
    </xf>
    <xf numFmtId="0" fontId="9" fillId="0" borderId="16">
      <alignment horizontal="center"/>
    </xf>
    <xf numFmtId="0" fontId="9" fillId="0" borderId="8">
      <alignment wrapText="1"/>
    </xf>
    <xf numFmtId="49" fontId="9" fillId="0" borderId="17">
      <alignment horizontal="center"/>
    </xf>
    <xf numFmtId="0" fontId="9" fillId="0" borderId="18">
      <alignment wrapText="1"/>
    </xf>
    <xf numFmtId="49" fontId="9" fillId="0" borderId="15">
      <alignment horizontal="center"/>
    </xf>
    <xf numFmtId="0" fontId="9" fillId="0" borderId="19">
      <alignment horizontal="left"/>
    </xf>
    <xf numFmtId="49" fontId="9" fillId="0" borderId="19"/>
    <xf numFmtId="0" fontId="9" fillId="0" borderId="15">
      <alignment horizontal="center"/>
    </xf>
    <xf numFmtId="49" fontId="9" fillId="0" borderId="20">
      <alignment horizontal="center"/>
    </xf>
    <xf numFmtId="0" fontId="22" fillId="0" borderId="21"/>
    <xf numFmtId="49" fontId="9" fillId="0" borderId="6">
      <alignment horizontal="center" vertical="center" wrapText="1"/>
    </xf>
    <xf numFmtId="49" fontId="9" fillId="0" borderId="42">
      <alignment horizontal="center" vertical="center" wrapText="1"/>
    </xf>
    <xf numFmtId="49" fontId="9" fillId="0" borderId="34">
      <alignment horizontal="center" vertical="center" wrapText="1"/>
    </xf>
    <xf numFmtId="49" fontId="9" fillId="0" borderId="10">
      <alignment horizontal="center" vertical="center" wrapText="1"/>
    </xf>
    <xf numFmtId="0" fontId="9" fillId="0" borderId="22">
      <alignment horizontal="left" wrapText="1"/>
    </xf>
    <xf numFmtId="49" fontId="9" fillId="0" borderId="23">
      <alignment horizontal="center" wrapText="1"/>
    </xf>
    <xf numFmtId="49" fontId="9" fillId="0" borderId="24">
      <alignment horizontal="center"/>
    </xf>
    <xf numFmtId="4" fontId="9" fillId="0" borderId="6">
      <alignment horizontal="right"/>
    </xf>
    <xf numFmtId="4" fontId="9" fillId="0" borderId="7">
      <alignment horizontal="right"/>
    </xf>
    <xf numFmtId="0" fontId="9" fillId="0" borderId="25">
      <alignment horizontal="left" wrapText="1"/>
    </xf>
    <xf numFmtId="4" fontId="9" fillId="0" borderId="50">
      <alignment horizontal="right"/>
    </xf>
    <xf numFmtId="0" fontId="9" fillId="0" borderId="26">
      <alignment horizontal="left" wrapText="1" indent="1"/>
    </xf>
    <xf numFmtId="49" fontId="9" fillId="0" borderId="27">
      <alignment horizontal="center" wrapText="1"/>
    </xf>
    <xf numFmtId="49" fontId="9" fillId="0" borderId="28">
      <alignment horizontal="center"/>
    </xf>
    <xf numFmtId="0" fontId="9" fillId="0" borderId="30">
      <alignment horizontal="left" wrapText="1" indent="1"/>
    </xf>
    <xf numFmtId="49" fontId="9" fillId="0" borderId="51">
      <alignment horizontal="center"/>
    </xf>
    <xf numFmtId="49" fontId="9" fillId="0" borderId="11">
      <alignment horizontal="center"/>
    </xf>
    <xf numFmtId="49" fontId="9" fillId="0" borderId="0">
      <alignment horizontal="center"/>
    </xf>
    <xf numFmtId="0" fontId="9" fillId="0" borderId="7">
      <alignment horizontal="left" wrapText="1" indent="2"/>
    </xf>
    <xf numFmtId="49" fontId="9" fillId="0" borderId="31">
      <alignment horizontal="center"/>
    </xf>
    <xf numFmtId="49" fontId="9" fillId="0" borderId="6">
      <alignment horizontal="center"/>
    </xf>
    <xf numFmtId="0" fontId="9" fillId="0" borderId="32">
      <alignment horizontal="left" wrapText="1" indent="2"/>
    </xf>
    <xf numFmtId="0" fontId="9" fillId="0" borderId="21"/>
    <xf numFmtId="0" fontId="9" fillId="3" borderId="21"/>
    <xf numFmtId="0" fontId="9" fillId="3" borderId="0"/>
    <xf numFmtId="0" fontId="9" fillId="0" borderId="0">
      <alignment horizontal="left" wrapText="1"/>
    </xf>
    <xf numFmtId="49" fontId="9" fillId="0" borderId="0">
      <alignment horizontal="center" wrapText="1"/>
    </xf>
    <xf numFmtId="0" fontId="9" fillId="0" borderId="8">
      <alignment horizontal="left"/>
    </xf>
    <xf numFmtId="49" fontId="9" fillId="0" borderId="8"/>
    <xf numFmtId="0" fontId="9" fillId="0" borderId="8"/>
    <xf numFmtId="0" fontId="9" fillId="0" borderId="33">
      <alignment horizontal="left" wrapText="1"/>
    </xf>
    <xf numFmtId="49" fontId="9" fillId="0" borderId="24">
      <alignment horizontal="center" wrapText="1"/>
    </xf>
    <xf numFmtId="4" fontId="9" fillId="0" borderId="34">
      <alignment horizontal="right"/>
    </xf>
    <xf numFmtId="4" fontId="9" fillId="0" borderId="35">
      <alignment horizontal="right"/>
    </xf>
    <xf numFmtId="0" fontId="9" fillId="0" borderId="36">
      <alignment horizontal="left" wrapText="1"/>
    </xf>
    <xf numFmtId="49" fontId="9" fillId="0" borderId="31">
      <alignment horizontal="center" wrapText="1"/>
    </xf>
    <xf numFmtId="49" fontId="9" fillId="0" borderId="7">
      <alignment horizontal="center"/>
    </xf>
    <xf numFmtId="0" fontId="9" fillId="0" borderId="18"/>
    <xf numFmtId="0" fontId="9" fillId="0" borderId="37"/>
    <xf numFmtId="0" fontId="15" fillId="0" borderId="32">
      <alignment horizontal="left" wrapText="1"/>
    </xf>
    <xf numFmtId="0" fontId="9" fillId="0" borderId="38">
      <alignment horizontal="center" wrapText="1"/>
    </xf>
    <xf numFmtId="49" fontId="9" fillId="0" borderId="39">
      <alignment horizontal="center" wrapText="1"/>
    </xf>
    <xf numFmtId="4" fontId="9" fillId="0" borderId="24">
      <alignment horizontal="right"/>
    </xf>
    <xf numFmtId="4" fontId="9" fillId="0" borderId="40">
      <alignment horizontal="right"/>
    </xf>
    <xf numFmtId="0" fontId="15" fillId="0" borderId="15">
      <alignment horizontal="left" wrapText="1"/>
    </xf>
    <xf numFmtId="0" fontId="18" fillId="0" borderId="21"/>
    <xf numFmtId="0" fontId="9" fillId="0" borderId="0">
      <alignment horizontal="center" wrapText="1"/>
    </xf>
    <xf numFmtId="0" fontId="15" fillId="0" borderId="0">
      <alignment horizontal="center"/>
    </xf>
    <xf numFmtId="0" fontId="15" fillId="0" borderId="8"/>
    <xf numFmtId="49" fontId="9" fillId="0" borderId="8">
      <alignment horizontal="left"/>
    </xf>
    <xf numFmtId="49" fontId="9" fillId="0" borderId="34">
      <alignment horizontal="center"/>
    </xf>
    <xf numFmtId="0" fontId="9" fillId="0" borderId="26">
      <alignment horizontal="left" wrapText="1"/>
    </xf>
    <xf numFmtId="49" fontId="9" fillId="0" borderId="29">
      <alignment horizontal="center"/>
    </xf>
    <xf numFmtId="0" fontId="9" fillId="0" borderId="30">
      <alignment horizontal="left" wrapText="1"/>
    </xf>
    <xf numFmtId="0" fontId="18" fillId="0" borderId="28"/>
    <xf numFmtId="0" fontId="18" fillId="0" borderId="29"/>
    <xf numFmtId="0" fontId="9" fillId="0" borderId="33">
      <alignment horizontal="left" wrapText="1" indent="1"/>
    </xf>
    <xf numFmtId="49" fontId="9" fillId="0" borderId="41">
      <alignment horizontal="center" wrapText="1"/>
    </xf>
    <xf numFmtId="0" fontId="9" fillId="0" borderId="36">
      <alignment horizontal="left" wrapText="1" indent="1"/>
    </xf>
    <xf numFmtId="0" fontId="9" fillId="0" borderId="26">
      <alignment horizontal="left" wrapText="1" indent="2"/>
    </xf>
    <xf numFmtId="0" fontId="9" fillId="0" borderId="30">
      <alignment horizontal="left" wrapText="1" indent="2"/>
    </xf>
    <xf numFmtId="49" fontId="9" fillId="0" borderId="41">
      <alignment horizontal="center"/>
    </xf>
    <xf numFmtId="0" fontId="18" fillId="0" borderId="19"/>
    <xf numFmtId="0" fontId="18" fillId="0" borderId="8"/>
    <xf numFmtId="0" fontId="15" fillId="0" borderId="42">
      <alignment horizontal="center" vertical="center" textRotation="90" wrapText="1"/>
    </xf>
    <xf numFmtId="0" fontId="9" fillId="0" borderId="6">
      <alignment horizontal="center" vertical="top" wrapText="1"/>
    </xf>
    <xf numFmtId="0" fontId="9" fillId="0" borderId="28">
      <alignment horizontal="center" vertical="top"/>
    </xf>
    <xf numFmtId="0" fontId="9" fillId="0" borderId="6">
      <alignment horizontal="center" vertical="top"/>
    </xf>
    <xf numFmtId="49" fontId="9"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9" fillId="0" borderId="45">
      <alignment horizontal="left" vertical="center" wrapText="1" indent="2"/>
    </xf>
    <xf numFmtId="49" fontId="9" fillId="0" borderId="27">
      <alignment horizontal="center" vertical="center" wrapText="1"/>
    </xf>
    <xf numFmtId="0" fontId="9" fillId="0" borderId="28"/>
    <xf numFmtId="4" fontId="9" fillId="0" borderId="28">
      <alignment horizontal="right"/>
    </xf>
    <xf numFmtId="4" fontId="9" fillId="0" borderId="29">
      <alignment horizontal="right"/>
    </xf>
    <xf numFmtId="49" fontId="9" fillId="0" borderId="46">
      <alignment horizontal="left" vertical="center" wrapText="1" indent="3"/>
    </xf>
    <xf numFmtId="49" fontId="9" fillId="0" borderId="41">
      <alignment horizontal="center" vertical="center" wrapText="1"/>
    </xf>
    <xf numFmtId="49" fontId="9" fillId="0" borderId="44">
      <alignment horizontal="left" vertical="center" wrapText="1" indent="3"/>
    </xf>
    <xf numFmtId="49" fontId="9" fillId="0" borderId="31">
      <alignment horizontal="center" vertical="center" wrapText="1"/>
    </xf>
    <xf numFmtId="49" fontId="9" fillId="0" borderId="47">
      <alignment horizontal="left" vertical="center" wrapText="1" indent="3"/>
    </xf>
    <xf numFmtId="0" fontId="23" fillId="0" borderId="43">
      <alignment horizontal="left" vertical="center" wrapText="1"/>
    </xf>
    <xf numFmtId="49" fontId="9" fillId="0" borderId="48">
      <alignment horizontal="center" vertical="center" wrapText="1"/>
    </xf>
    <xf numFmtId="4" fontId="9" fillId="0" borderId="10">
      <alignment horizontal="right"/>
    </xf>
    <xf numFmtId="4" fontId="9" fillId="0" borderId="49">
      <alignment horizontal="right"/>
    </xf>
    <xf numFmtId="0" fontId="15" fillId="0" borderId="19">
      <alignment horizontal="center" vertical="center" textRotation="90" wrapText="1"/>
    </xf>
    <xf numFmtId="49" fontId="9" fillId="0" borderId="19">
      <alignment horizontal="left" vertical="center" wrapText="1" indent="3"/>
    </xf>
    <xf numFmtId="49" fontId="9" fillId="0" borderId="21">
      <alignment horizontal="center" vertical="center" wrapText="1"/>
    </xf>
    <xf numFmtId="4" fontId="9" fillId="0" borderId="21">
      <alignment horizontal="right"/>
    </xf>
    <xf numFmtId="0" fontId="9" fillId="0" borderId="0">
      <alignment vertical="center"/>
    </xf>
    <xf numFmtId="49" fontId="9" fillId="0" borderId="0">
      <alignment horizontal="left" vertical="center" wrapText="1" indent="3"/>
    </xf>
    <xf numFmtId="49" fontId="9" fillId="0" borderId="0">
      <alignment horizontal="center" vertical="center" wrapText="1"/>
    </xf>
    <xf numFmtId="4" fontId="9" fillId="0" borderId="0">
      <alignment horizontal="right" shrinkToFit="1"/>
    </xf>
    <xf numFmtId="0" fontId="15" fillId="0" borderId="8">
      <alignment horizontal="center" vertical="center" textRotation="90" wrapText="1"/>
    </xf>
    <xf numFmtId="49" fontId="9" fillId="0" borderId="8">
      <alignment horizontal="left" vertical="center" wrapText="1" indent="3"/>
    </xf>
    <xf numFmtId="49" fontId="9" fillId="0" borderId="8">
      <alignment horizontal="center" vertical="center" wrapText="1"/>
    </xf>
    <xf numFmtId="4" fontId="9" fillId="0" borderId="8">
      <alignment horizontal="right"/>
    </xf>
    <xf numFmtId="49" fontId="9"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9" fillId="0" borderId="53">
      <alignment horizontal="right"/>
    </xf>
    <xf numFmtId="49" fontId="9" fillId="0" borderId="54">
      <alignment horizontal="left" vertical="center" wrapText="1" indent="2"/>
    </xf>
    <xf numFmtId="0" fontId="9" fillId="0" borderId="51"/>
    <xf numFmtId="0" fontId="9" fillId="0" borderId="7"/>
    <xf numFmtId="49" fontId="9" fillId="0" borderId="55">
      <alignment horizontal="left" vertical="center" wrapText="1" indent="3"/>
    </xf>
    <xf numFmtId="4" fontId="9" fillId="0" borderId="56">
      <alignment horizontal="right"/>
    </xf>
    <xf numFmtId="49" fontId="9" fillId="0" borderId="57">
      <alignment horizontal="left" vertical="center" wrapText="1" indent="3"/>
    </xf>
    <xf numFmtId="49" fontId="9" fillId="0" borderId="58">
      <alignment horizontal="left" vertical="center" wrapText="1" indent="3"/>
    </xf>
    <xf numFmtId="49" fontId="9" fillId="0" borderId="59">
      <alignment horizontal="center" vertical="center" wrapText="1"/>
    </xf>
    <xf numFmtId="4" fontId="9" fillId="0" borderId="60">
      <alignment horizontal="right"/>
    </xf>
    <xf numFmtId="0" fontId="15" fillId="0" borderId="19">
      <alignment horizontal="center" vertical="center" textRotation="90"/>
    </xf>
    <xf numFmtId="4" fontId="9" fillId="0" borderId="0">
      <alignment horizontal="right"/>
    </xf>
    <xf numFmtId="0" fontId="15" fillId="0" borderId="8">
      <alignment horizontal="center" vertical="center" textRotation="90"/>
    </xf>
    <xf numFmtId="0" fontId="15" fillId="0" borderId="42">
      <alignment horizontal="center" vertical="center" textRotation="90"/>
    </xf>
    <xf numFmtId="0" fontId="9" fillId="0" borderId="29"/>
    <xf numFmtId="49" fontId="9" fillId="0" borderId="61">
      <alignment horizontal="center" vertical="center" wrapText="1"/>
    </xf>
    <xf numFmtId="0" fontId="9" fillId="0" borderId="62"/>
    <xf numFmtId="0" fontId="9"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9" fillId="0" borderId="27">
      <alignment horizontal="center" vertical="center"/>
    </xf>
    <xf numFmtId="0" fontId="9" fillId="0" borderId="41">
      <alignment horizontal="center" vertical="center"/>
    </xf>
    <xf numFmtId="0" fontId="9" fillId="0" borderId="31">
      <alignment horizontal="center" vertical="center"/>
    </xf>
    <xf numFmtId="0" fontId="9" fillId="0" borderId="48">
      <alignment horizontal="center" vertical="center"/>
    </xf>
    <xf numFmtId="0" fontId="15" fillId="0" borderId="23">
      <alignment horizontal="center" vertical="center"/>
    </xf>
    <xf numFmtId="49" fontId="15" fillId="0" borderId="31">
      <alignment horizontal="center" vertical="center"/>
    </xf>
    <xf numFmtId="49" fontId="9" fillId="0" borderId="61">
      <alignment horizontal="center" vertical="center"/>
    </xf>
    <xf numFmtId="49" fontId="9" fillId="0" borderId="41">
      <alignment horizontal="center" vertical="center"/>
    </xf>
    <xf numFmtId="49" fontId="9" fillId="0" borderId="31">
      <alignment horizontal="center" vertical="center"/>
    </xf>
    <xf numFmtId="49" fontId="9" fillId="0" borderId="48">
      <alignment horizontal="center" vertical="center"/>
    </xf>
    <xf numFmtId="49" fontId="9" fillId="0" borderId="8">
      <alignment horizontal="center" wrapText="1"/>
    </xf>
    <xf numFmtId="0" fontId="9" fillId="0" borderId="8">
      <alignment horizontal="center"/>
    </xf>
    <xf numFmtId="49" fontId="9" fillId="0" borderId="0">
      <alignment horizontal="left"/>
    </xf>
    <xf numFmtId="0" fontId="9" fillId="0" borderId="19">
      <alignment horizontal="center"/>
    </xf>
    <xf numFmtId="49" fontId="9"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22" fillId="0" borderId="0"/>
    <xf numFmtId="0" fontId="22" fillId="0" borderId="0"/>
    <xf numFmtId="0" fontId="18" fillId="4" borderId="0"/>
    <xf numFmtId="0" fontId="22" fillId="0" borderId="0"/>
  </cellStyleXfs>
  <cellXfs count="35">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11" fillId="0" borderId="2" xfId="2" applyNumberFormat="1" applyFont="1" applyFill="1" applyBorder="1" applyAlignment="1" applyProtection="1">
      <alignment horizontal="left" vertical="top"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0" xfId="0"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497">
    <cellStyle name="br" xfId="174"/>
    <cellStyle name="col" xfId="173"/>
    <cellStyle name="style0" xfId="175"/>
    <cellStyle name="style0 2" xfId="515"/>
    <cellStyle name="style0 2 2" xfId="1313"/>
    <cellStyle name="style0 3" xfId="696"/>
    <cellStyle name="style0 3 2" xfId="1493"/>
    <cellStyle name="style0 4" xfId="878"/>
    <cellStyle name="style0 5" xfId="1060"/>
    <cellStyle name="td" xfId="176"/>
    <cellStyle name="td 2" xfId="514"/>
    <cellStyle name="td 2 2" xfId="1312"/>
    <cellStyle name="td 3" xfId="697"/>
    <cellStyle name="td 3 2" xfId="1494"/>
    <cellStyle name="td 4" xfId="879"/>
    <cellStyle name="td 5" xfId="1061"/>
    <cellStyle name="tr" xfId="172"/>
    <cellStyle name="xl100" xfId="91"/>
    <cellStyle name="xl100 2" xfId="242"/>
    <cellStyle name="xl100 2 2" xfId="1196"/>
    <cellStyle name="xl100 3" xfId="382"/>
    <cellStyle name="xl100 4" xfId="581"/>
    <cellStyle name="xl100 4 2" xfId="1378"/>
    <cellStyle name="xl100 5" xfId="763"/>
    <cellStyle name="xl100 6" xfId="945"/>
    <cellStyle name="xl101" xfId="97"/>
    <cellStyle name="xl101 2" xfId="247"/>
    <cellStyle name="xl101 2 2" xfId="1201"/>
    <cellStyle name="xl101 3" xfId="388"/>
    <cellStyle name="xl101 4" xfId="586"/>
    <cellStyle name="xl101 4 2" xfId="1383"/>
    <cellStyle name="xl101 5" xfId="768"/>
    <cellStyle name="xl101 6" xfId="950"/>
    <cellStyle name="xl101 7" xfId="1112"/>
    <cellStyle name="xl102" xfId="93"/>
    <cellStyle name="xl102 2" xfId="257"/>
    <cellStyle name="xl102 3" xfId="516"/>
    <cellStyle name="xl102 3 2" xfId="1314"/>
    <cellStyle name="xl102 4" xfId="596"/>
    <cellStyle name="xl102 4 2" xfId="1393"/>
    <cellStyle name="xl102 5" xfId="778"/>
    <cellStyle name="xl102 6" xfId="960"/>
    <cellStyle name="xl102 7" xfId="1110"/>
    <cellStyle name="xl103" xfId="101"/>
    <cellStyle name="xl103 2" xfId="261"/>
    <cellStyle name="xl103 3" xfId="509"/>
    <cellStyle name="xl103 3 2" xfId="1308"/>
    <cellStyle name="xl103 4" xfId="600"/>
    <cellStyle name="xl103 4 2" xfId="1397"/>
    <cellStyle name="xl103 5" xfId="782"/>
    <cellStyle name="xl103 6" xfId="964"/>
    <cellStyle name="xl103 7" xfId="1116"/>
    <cellStyle name="xl104" xfId="104"/>
    <cellStyle name="xl104 2" xfId="269"/>
    <cellStyle name="xl104 2 2" xfId="1216"/>
    <cellStyle name="xl104 3" xfId="471"/>
    <cellStyle name="xl104 4" xfId="608"/>
    <cellStyle name="xl104 4 2" xfId="1405"/>
    <cellStyle name="xl104 5" xfId="790"/>
    <cellStyle name="xl104 6" xfId="972"/>
    <cellStyle name="xl105" xfId="89"/>
    <cellStyle name="xl105 2" xfId="264"/>
    <cellStyle name="xl105 2 2" xfId="1213"/>
    <cellStyle name="xl105 3" xfId="446"/>
    <cellStyle name="xl105 4" xfId="603"/>
    <cellStyle name="xl105 4 2" xfId="1400"/>
    <cellStyle name="xl105 5" xfId="785"/>
    <cellStyle name="xl105 6" xfId="967"/>
    <cellStyle name="xl105 7" xfId="1108"/>
    <cellStyle name="xl106" xfId="92"/>
    <cellStyle name="xl106 2" xfId="272"/>
    <cellStyle name="xl106 2 2" xfId="1219"/>
    <cellStyle name="xl106 3" xfId="506"/>
    <cellStyle name="xl106 4" xfId="611"/>
    <cellStyle name="xl106 4 2" xfId="1408"/>
    <cellStyle name="xl106 5" xfId="793"/>
    <cellStyle name="xl106 6" xfId="975"/>
    <cellStyle name="xl106 7" xfId="1109"/>
    <cellStyle name="xl107" xfId="98"/>
    <cellStyle name="xl107 2" xfId="275"/>
    <cellStyle name="xl107 3" xfId="508"/>
    <cellStyle name="xl107 3 2" xfId="1307"/>
    <cellStyle name="xl107 4" xfId="614"/>
    <cellStyle name="xl107 4 2" xfId="1411"/>
    <cellStyle name="xl107 5" xfId="796"/>
    <cellStyle name="xl107 6" xfId="978"/>
    <cellStyle name="xl107 7" xfId="1113"/>
    <cellStyle name="xl108" xfId="103"/>
    <cellStyle name="xl108 2" xfId="259"/>
    <cellStyle name="xl108 2 2" xfId="1210"/>
    <cellStyle name="xl108 3" xfId="474"/>
    <cellStyle name="xl108 4" xfId="598"/>
    <cellStyle name="xl108 4 2" xfId="1395"/>
    <cellStyle name="xl108 5" xfId="780"/>
    <cellStyle name="xl108 6" xfId="962"/>
    <cellStyle name="xl108 7" xfId="1118"/>
    <cellStyle name="xl109" xfId="90"/>
    <cellStyle name="xl109 2" xfId="262"/>
    <cellStyle name="xl109 2 2" xfId="1211"/>
    <cellStyle name="xl109 3" xfId="455"/>
    <cellStyle name="xl109 4" xfId="601"/>
    <cellStyle name="xl109 4 2" xfId="1398"/>
    <cellStyle name="xl109 5" xfId="783"/>
    <cellStyle name="xl109 6" xfId="965"/>
    <cellStyle name="xl110" xfId="99"/>
    <cellStyle name="xl110 2" xfId="270"/>
    <cellStyle name="xl110 2 2" xfId="1217"/>
    <cellStyle name="xl110 3" xfId="434"/>
    <cellStyle name="xl110 4" xfId="609"/>
    <cellStyle name="xl110 4 2" xfId="1406"/>
    <cellStyle name="xl110 5" xfId="791"/>
    <cellStyle name="xl110 6" xfId="973"/>
    <cellStyle name="xl110 7" xfId="1114"/>
    <cellStyle name="xl111" xfId="100"/>
    <cellStyle name="xl111 2" xfId="274"/>
    <cellStyle name="xl111 2 2" xfId="1221"/>
    <cellStyle name="xl111 3" xfId="511"/>
    <cellStyle name="xl111 4" xfId="613"/>
    <cellStyle name="xl111 4 2" xfId="1410"/>
    <cellStyle name="xl111 5" xfId="795"/>
    <cellStyle name="xl111 6" xfId="977"/>
    <cellStyle name="xl111 7" xfId="1115"/>
    <cellStyle name="xl112" xfId="94"/>
    <cellStyle name="xl112 2" xfId="260"/>
    <cellStyle name="xl112 3" xfId="435"/>
    <cellStyle name="xl112 3 2" xfId="1286"/>
    <cellStyle name="xl112 4" xfId="599"/>
    <cellStyle name="xl112 4 2" xfId="1396"/>
    <cellStyle name="xl112 5" xfId="781"/>
    <cellStyle name="xl112 6" xfId="963"/>
    <cellStyle name="xl112 7" xfId="1111"/>
    <cellStyle name="xl113" xfId="102"/>
    <cellStyle name="xl113 2" xfId="263"/>
    <cellStyle name="xl113 2 2" xfId="1212"/>
    <cellStyle name="xl113 3" xfId="488"/>
    <cellStyle name="xl113 4" xfId="602"/>
    <cellStyle name="xl113 4 2" xfId="1399"/>
    <cellStyle name="xl113 5" xfId="784"/>
    <cellStyle name="xl113 6" xfId="966"/>
    <cellStyle name="xl113 7" xfId="1117"/>
    <cellStyle name="xl114" xfId="95"/>
    <cellStyle name="xl114 2" xfId="265"/>
    <cellStyle name="xl114 2 2" xfId="1214"/>
    <cellStyle name="xl114 3" xfId="485"/>
    <cellStyle name="xl114 4" xfId="604"/>
    <cellStyle name="xl114 4 2" xfId="1401"/>
    <cellStyle name="xl114 5" xfId="786"/>
    <cellStyle name="xl114 6" xfId="968"/>
    <cellStyle name="xl115" xfId="96"/>
    <cellStyle name="xl115 2" xfId="271"/>
    <cellStyle name="xl115 2 2" xfId="1218"/>
    <cellStyle name="xl115 3" xfId="504"/>
    <cellStyle name="xl115 4" xfId="610"/>
    <cellStyle name="xl115 4 2" xfId="1407"/>
    <cellStyle name="xl115 5" xfId="792"/>
    <cellStyle name="xl115 6" xfId="974"/>
    <cellStyle name="xl116" xfId="105"/>
    <cellStyle name="xl116 2" xfId="266"/>
    <cellStyle name="xl116 2 2" xfId="1215"/>
    <cellStyle name="xl116 3" xfId="480"/>
    <cellStyle name="xl116 4" xfId="605"/>
    <cellStyle name="xl116 4 2" xfId="1402"/>
    <cellStyle name="xl116 5" xfId="787"/>
    <cellStyle name="xl116 6" xfId="969"/>
    <cellStyle name="xl117" xfId="128"/>
    <cellStyle name="xl117 2" xfId="273"/>
    <cellStyle name="xl117 2 2" xfId="1220"/>
    <cellStyle name="xl117 3" xfId="503"/>
    <cellStyle name="xl117 4" xfId="612"/>
    <cellStyle name="xl117 4 2" xfId="1409"/>
    <cellStyle name="xl117 5" xfId="794"/>
    <cellStyle name="xl117 6" xfId="976"/>
    <cellStyle name="xl118" xfId="132"/>
    <cellStyle name="xl118 2" xfId="267"/>
    <cellStyle name="xl118 3" xfId="476"/>
    <cellStyle name="xl118 3 2" xfId="1301"/>
    <cellStyle name="xl118 4" xfId="606"/>
    <cellStyle name="xl118 4 2" xfId="1403"/>
    <cellStyle name="xl118 5" xfId="788"/>
    <cellStyle name="xl118 6" xfId="970"/>
    <cellStyle name="xl118 7" xfId="1138"/>
    <cellStyle name="xl119" xfId="136"/>
    <cellStyle name="xl119 2" xfId="268"/>
    <cellStyle name="xl119 3" xfId="473"/>
    <cellStyle name="xl119 3 2" xfId="1299"/>
    <cellStyle name="xl119 4" xfId="607"/>
    <cellStyle name="xl119 4 2" xfId="1404"/>
    <cellStyle name="xl119 5" xfId="789"/>
    <cellStyle name="xl119 6" xfId="971"/>
    <cellStyle name="xl120" xfId="142"/>
    <cellStyle name="xl120 2" xfId="277"/>
    <cellStyle name="xl120 3" xfId="502"/>
    <cellStyle name="xl120 3 2" xfId="1304"/>
    <cellStyle name="xl120 4" xfId="616"/>
    <cellStyle name="xl120 4 2" xfId="1413"/>
    <cellStyle name="xl120 5" xfId="798"/>
    <cellStyle name="xl120 6" xfId="980"/>
    <cellStyle name="xl121" xfId="143"/>
    <cellStyle name="xl121 2" xfId="301"/>
    <cellStyle name="xl121 3" xfId="468"/>
    <cellStyle name="xl121 3 2" xfId="1297"/>
    <cellStyle name="xl121 4" xfId="640"/>
    <cellStyle name="xl121 4 2" xfId="1437"/>
    <cellStyle name="xl121 5" xfId="822"/>
    <cellStyle name="xl121 6" xfId="1004"/>
    <cellStyle name="xl122" xfId="144"/>
    <cellStyle name="xl122 2" xfId="305"/>
    <cellStyle name="xl122 2 2" xfId="1238"/>
    <cellStyle name="xl122 3" xfId="453"/>
    <cellStyle name="xl122 4" xfId="644"/>
    <cellStyle name="xl122 4 2" xfId="1441"/>
    <cellStyle name="xl122 5" xfId="826"/>
    <cellStyle name="xl122 6" xfId="1008"/>
    <cellStyle name="xl123" xfId="146"/>
    <cellStyle name="xl123 2" xfId="309"/>
    <cellStyle name="xl123 3" xfId="441"/>
    <cellStyle name="xl123 3 2" xfId="1290"/>
    <cellStyle name="xl123 4" xfId="648"/>
    <cellStyle name="xl123 4 2" xfId="1445"/>
    <cellStyle name="xl123 5" xfId="830"/>
    <cellStyle name="xl123 6" xfId="1012"/>
    <cellStyle name="xl124" xfId="167"/>
    <cellStyle name="xl124 2" xfId="326"/>
    <cellStyle name="xl124 3" xfId="437"/>
    <cellStyle name="xl124 3 2" xfId="1288"/>
    <cellStyle name="xl124 4" xfId="665"/>
    <cellStyle name="xl124 4 2" xfId="1462"/>
    <cellStyle name="xl124 5" xfId="847"/>
    <cellStyle name="xl124 6" xfId="1029"/>
    <cellStyle name="xl125" xfId="170"/>
    <cellStyle name="xl125 2" xfId="328"/>
    <cellStyle name="xl125 3" xfId="510"/>
    <cellStyle name="xl125 3 2" xfId="1309"/>
    <cellStyle name="xl125 4" xfId="667"/>
    <cellStyle name="xl125 4 2" xfId="1464"/>
    <cellStyle name="xl125 5" xfId="849"/>
    <cellStyle name="xl125 6" xfId="1031"/>
    <cellStyle name="xl126" xfId="106"/>
    <cellStyle name="xl126 2" xfId="329"/>
    <cellStyle name="xl126 3" xfId="507"/>
    <cellStyle name="xl126 3 2" xfId="1306"/>
    <cellStyle name="xl126 4" xfId="668"/>
    <cellStyle name="xl126 4 2" xfId="1465"/>
    <cellStyle name="xl126 5" xfId="850"/>
    <cellStyle name="xl126 6" xfId="1032"/>
    <cellStyle name="xl126 7" xfId="1119"/>
    <cellStyle name="xl127" xfId="109"/>
    <cellStyle name="xl127 2" xfId="276"/>
    <cellStyle name="xl127 3" xfId="505"/>
    <cellStyle name="xl127 3 2" xfId="1305"/>
    <cellStyle name="xl127 4" xfId="615"/>
    <cellStyle name="xl127 4 2" xfId="1412"/>
    <cellStyle name="xl127 5" xfId="797"/>
    <cellStyle name="xl127 6" xfId="979"/>
    <cellStyle name="xl128" xfId="112"/>
    <cellStyle name="xl128 2" xfId="334"/>
    <cellStyle name="xl128 3" xfId="481"/>
    <cellStyle name="xl128 3 2" xfId="1302"/>
    <cellStyle name="xl128 4" xfId="673"/>
    <cellStyle name="xl128 4 2" xfId="1470"/>
    <cellStyle name="xl128 5" xfId="855"/>
    <cellStyle name="xl128 6" xfId="1037"/>
    <cellStyle name="xl129" xfId="114"/>
    <cellStyle name="xl129 2" xfId="352"/>
    <cellStyle name="xl129 3" xfId="427"/>
    <cellStyle name="xl129 3 2" xfId="1284"/>
    <cellStyle name="xl129 4" xfId="691"/>
    <cellStyle name="xl129 4 2" xfId="1488"/>
    <cellStyle name="xl129 5" xfId="873"/>
    <cellStyle name="xl129 6" xfId="1055"/>
    <cellStyle name="xl129 7" xfId="1122"/>
    <cellStyle name="xl130" xfId="119"/>
    <cellStyle name="xl130 2" xfId="355"/>
    <cellStyle name="xl130 3" xfId="416"/>
    <cellStyle name="xl130 3 2" xfId="1280"/>
    <cellStyle name="xl130 4" xfId="694"/>
    <cellStyle name="xl130 4 2" xfId="1491"/>
    <cellStyle name="xl130 5" xfId="876"/>
    <cellStyle name="xl130 6" xfId="1058"/>
    <cellStyle name="xl130 7" xfId="1127"/>
    <cellStyle name="xl131" xfId="121"/>
    <cellStyle name="xl131 2" xfId="278"/>
    <cellStyle name="xl131 2 2" xfId="1222"/>
    <cellStyle name="xl131 3" xfId="487"/>
    <cellStyle name="xl131 4" xfId="617"/>
    <cellStyle name="xl131 4 2" xfId="1414"/>
    <cellStyle name="xl131 5" xfId="799"/>
    <cellStyle name="xl131 6" xfId="981"/>
    <cellStyle name="xl131 7" xfId="1129"/>
    <cellStyle name="xl132" xfId="123"/>
    <cellStyle name="xl132 2" xfId="282"/>
    <cellStyle name="xl132 3" xfId="463"/>
    <cellStyle name="xl132 3 2" xfId="1295"/>
    <cellStyle name="xl132 4" xfId="621"/>
    <cellStyle name="xl132 4 2" xfId="1418"/>
    <cellStyle name="xl132 5" xfId="803"/>
    <cellStyle name="xl132 6" xfId="985"/>
    <cellStyle name="xl132 7" xfId="1131"/>
    <cellStyle name="xl133" xfId="124"/>
    <cellStyle name="xl133 2" xfId="285"/>
    <cellStyle name="xl133 3" xfId="444"/>
    <cellStyle name="xl133 3 2" xfId="1291"/>
    <cellStyle name="xl133 4" xfId="624"/>
    <cellStyle name="xl133 4 2" xfId="1421"/>
    <cellStyle name="xl133 5" xfId="806"/>
    <cellStyle name="xl133 6" xfId="988"/>
    <cellStyle name="xl134" xfId="129"/>
    <cellStyle name="xl134 2" xfId="287"/>
    <cellStyle name="xl134 2 2" xfId="1224"/>
    <cellStyle name="xl134 3" xfId="501"/>
    <cellStyle name="xl134 4" xfId="626"/>
    <cellStyle name="xl134 4 2" xfId="1423"/>
    <cellStyle name="xl134 5" xfId="808"/>
    <cellStyle name="xl134 6" xfId="990"/>
    <cellStyle name="xl134 7" xfId="1135"/>
    <cellStyle name="xl135" xfId="133"/>
    <cellStyle name="xl135 2" xfId="292"/>
    <cellStyle name="xl135 2 2" xfId="1228"/>
    <cellStyle name="xl135 3" xfId="496"/>
    <cellStyle name="xl135 4" xfId="631"/>
    <cellStyle name="xl135 4 2" xfId="1428"/>
    <cellStyle name="xl135 5" xfId="813"/>
    <cellStyle name="xl135 6" xfId="995"/>
    <cellStyle name="xl135 7" xfId="1139"/>
    <cellStyle name="xl136" xfId="137"/>
    <cellStyle name="xl136 2" xfId="294"/>
    <cellStyle name="xl136 2 2" xfId="1230"/>
    <cellStyle name="xl136 3" xfId="494"/>
    <cellStyle name="xl136 4" xfId="633"/>
    <cellStyle name="xl136 4 2" xfId="1430"/>
    <cellStyle name="xl136 5" xfId="815"/>
    <cellStyle name="xl136 6" xfId="997"/>
    <cellStyle name="xl136 7" xfId="1142"/>
    <cellStyle name="xl137" xfId="145"/>
    <cellStyle name="xl137 2" xfId="296"/>
    <cellStyle name="xl137 2 2" xfId="1232"/>
    <cellStyle name="xl137 3" xfId="492"/>
    <cellStyle name="xl137 4" xfId="635"/>
    <cellStyle name="xl137 4 2" xfId="1432"/>
    <cellStyle name="xl137 5" xfId="817"/>
    <cellStyle name="xl137 6" xfId="999"/>
    <cellStyle name="xl138" xfId="148"/>
    <cellStyle name="xl138 2" xfId="297"/>
    <cellStyle name="xl138 3" xfId="491"/>
    <cellStyle name="xl138 3 2" xfId="1303"/>
    <cellStyle name="xl138 4" xfId="636"/>
    <cellStyle name="xl138 4 2" xfId="1433"/>
    <cellStyle name="xl138 5" xfId="818"/>
    <cellStyle name="xl138 6" xfId="1000"/>
    <cellStyle name="xl138 7" xfId="1146"/>
    <cellStyle name="xl139" xfId="152"/>
    <cellStyle name="xl139 2" xfId="302"/>
    <cellStyle name="xl139 2 2" xfId="1235"/>
    <cellStyle name="xl139 3" xfId="466"/>
    <cellStyle name="xl139 4" xfId="641"/>
    <cellStyle name="xl139 4 2" xfId="1438"/>
    <cellStyle name="xl139 5" xfId="823"/>
    <cellStyle name="xl139 6" xfId="1005"/>
    <cellStyle name="xl139 7" xfId="1150"/>
    <cellStyle name="xl140" xfId="156"/>
    <cellStyle name="xl140 2" xfId="306"/>
    <cellStyle name="xl140 2 2" xfId="1239"/>
    <cellStyle name="xl140 3" xfId="450"/>
    <cellStyle name="xl140 4" xfId="645"/>
    <cellStyle name="xl140 4 2" xfId="1442"/>
    <cellStyle name="xl140 5" xfId="827"/>
    <cellStyle name="xl140 6" xfId="1009"/>
    <cellStyle name="xl140 7" xfId="1152"/>
    <cellStyle name="xl141" xfId="160"/>
    <cellStyle name="xl141 2" xfId="310"/>
    <cellStyle name="xl141 2 2" xfId="1242"/>
    <cellStyle name="xl141 3" xfId="438"/>
    <cellStyle name="xl141 4" xfId="649"/>
    <cellStyle name="xl141 4 2" xfId="1446"/>
    <cellStyle name="xl141 5" xfId="831"/>
    <cellStyle name="xl141 6" xfId="1013"/>
    <cellStyle name="xl141 7" xfId="1156"/>
    <cellStyle name="xl142" xfId="110"/>
    <cellStyle name="xl142 2" xfId="314"/>
    <cellStyle name="xl142 3" xfId="475"/>
    <cellStyle name="xl142 3 2" xfId="1300"/>
    <cellStyle name="xl142 4" xfId="653"/>
    <cellStyle name="xl142 4 2" xfId="1450"/>
    <cellStyle name="xl142 5" xfId="835"/>
    <cellStyle name="xl142 6" xfId="1017"/>
    <cellStyle name="xl143" xfId="113"/>
    <cellStyle name="xl143 2" xfId="317"/>
    <cellStyle name="xl143 2 2" xfId="1246"/>
    <cellStyle name="xl143 3" xfId="465"/>
    <cellStyle name="xl143 4" xfId="656"/>
    <cellStyle name="xl143 4 2" xfId="1453"/>
    <cellStyle name="xl143 5" xfId="838"/>
    <cellStyle name="xl143 6" xfId="1020"/>
    <cellStyle name="xl144" xfId="115"/>
    <cellStyle name="xl144 2" xfId="320"/>
    <cellStyle name="xl144 2 2" xfId="1247"/>
    <cellStyle name="xl144 3" xfId="452"/>
    <cellStyle name="xl144 4" xfId="659"/>
    <cellStyle name="xl144 4 2" xfId="1456"/>
    <cellStyle name="xl144 5" xfId="841"/>
    <cellStyle name="xl144 6" xfId="1023"/>
    <cellStyle name="xl144 7" xfId="1123"/>
    <cellStyle name="xl145" xfId="120"/>
    <cellStyle name="xl145 2" xfId="322"/>
    <cellStyle name="xl145 2 2" xfId="1248"/>
    <cellStyle name="xl145 3" xfId="449"/>
    <cellStyle name="xl145 4" xfId="661"/>
    <cellStyle name="xl145 4 2" xfId="1458"/>
    <cellStyle name="xl145 5" xfId="843"/>
    <cellStyle name="xl145 6" xfId="1025"/>
    <cellStyle name="xl145 7" xfId="1128"/>
    <cellStyle name="xl146" xfId="122"/>
    <cellStyle name="xl146 2" xfId="323"/>
    <cellStyle name="xl146 2 2" xfId="1249"/>
    <cellStyle name="xl146 3" xfId="447"/>
    <cellStyle name="xl146 4" xfId="662"/>
    <cellStyle name="xl146 4 2" xfId="1459"/>
    <cellStyle name="xl146 5" xfId="844"/>
    <cellStyle name="xl146 6" xfId="1026"/>
    <cellStyle name="xl146 7" xfId="1130"/>
    <cellStyle name="xl147" xfId="125"/>
    <cellStyle name="xl147 2" xfId="335"/>
    <cellStyle name="xl147 3" xfId="464"/>
    <cellStyle name="xl147 3 2" xfId="1296"/>
    <cellStyle name="xl147 4" xfId="674"/>
    <cellStyle name="xl147 4 2" xfId="1471"/>
    <cellStyle name="xl147 5" xfId="856"/>
    <cellStyle name="xl147 6" xfId="1038"/>
    <cellStyle name="xl147 7" xfId="1132"/>
    <cellStyle name="xl148" xfId="130"/>
    <cellStyle name="xl148 2" xfId="283"/>
    <cellStyle name="xl148 3" xfId="459"/>
    <cellStyle name="xl148 3 2" xfId="1293"/>
    <cellStyle name="xl148 4" xfId="622"/>
    <cellStyle name="xl148 4 2" xfId="1419"/>
    <cellStyle name="xl148 5" xfId="804"/>
    <cellStyle name="xl148 6" xfId="986"/>
    <cellStyle name="xl148 7" xfId="1136"/>
    <cellStyle name="xl149" xfId="134"/>
    <cellStyle name="xl149 2" xfId="286"/>
    <cellStyle name="xl149 3" xfId="436"/>
    <cellStyle name="xl149 3 2" xfId="1287"/>
    <cellStyle name="xl149 4" xfId="625"/>
    <cellStyle name="xl149 4 2" xfId="1422"/>
    <cellStyle name="xl149 5" xfId="807"/>
    <cellStyle name="xl149 6" xfId="989"/>
    <cellStyle name="xl149 7" xfId="1140"/>
    <cellStyle name="xl150" xfId="138"/>
    <cellStyle name="xl150 2" xfId="288"/>
    <cellStyle name="xl150 2 2" xfId="1225"/>
    <cellStyle name="xl150 3" xfId="500"/>
    <cellStyle name="xl150 4" xfId="627"/>
    <cellStyle name="xl150 4 2" xfId="1424"/>
    <cellStyle name="xl150 5" xfId="809"/>
    <cellStyle name="xl150 6" xfId="991"/>
    <cellStyle name="xl150 7" xfId="1143"/>
    <cellStyle name="xl151" xfId="140"/>
    <cellStyle name="xl151 2" xfId="293"/>
    <cellStyle name="xl151 2 2" xfId="1229"/>
    <cellStyle name="xl151 3" xfId="495"/>
    <cellStyle name="xl151 4" xfId="632"/>
    <cellStyle name="xl151 4 2" xfId="1429"/>
    <cellStyle name="xl151 5" xfId="814"/>
    <cellStyle name="xl151 6" xfId="996"/>
    <cellStyle name="xl152" xfId="147"/>
    <cellStyle name="xl152 2" xfId="295"/>
    <cellStyle name="xl152 2 2" xfId="1231"/>
    <cellStyle name="xl152 3" xfId="493"/>
    <cellStyle name="xl152 4" xfId="634"/>
    <cellStyle name="xl152 4 2" xfId="1431"/>
    <cellStyle name="xl152 5" xfId="816"/>
    <cellStyle name="xl152 6" xfId="998"/>
    <cellStyle name="xl153" xfId="149"/>
    <cellStyle name="xl153 2" xfId="298"/>
    <cellStyle name="xl153 2 2" xfId="1233"/>
    <cellStyle name="xl153 3" xfId="486"/>
    <cellStyle name="xl153 4" xfId="637"/>
    <cellStyle name="xl153 4 2" xfId="1434"/>
    <cellStyle name="xl153 5" xfId="819"/>
    <cellStyle name="xl153 6" xfId="1001"/>
    <cellStyle name="xl153 7" xfId="1147"/>
    <cellStyle name="xl154" xfId="150"/>
    <cellStyle name="xl154 2" xfId="303"/>
    <cellStyle name="xl154 2 2" xfId="1236"/>
    <cellStyle name="xl154 3" xfId="462"/>
    <cellStyle name="xl154 4" xfId="642"/>
    <cellStyle name="xl154 4 2" xfId="1439"/>
    <cellStyle name="xl154 5" xfId="824"/>
    <cellStyle name="xl154 6" xfId="1006"/>
    <cellStyle name="xl154 7" xfId="1148"/>
    <cellStyle name="xl155" xfId="151"/>
    <cellStyle name="xl155 2" xfId="307"/>
    <cellStyle name="xl155 2 2" xfId="1240"/>
    <cellStyle name="xl155 3" xfId="448"/>
    <cellStyle name="xl155 4" xfId="646"/>
    <cellStyle name="xl155 4 2" xfId="1443"/>
    <cellStyle name="xl155 5" xfId="828"/>
    <cellStyle name="xl155 6" xfId="1010"/>
    <cellStyle name="xl155 7" xfId="1149"/>
    <cellStyle name="xl156" xfId="153"/>
    <cellStyle name="xl156 2" xfId="311"/>
    <cellStyle name="xl156 2 2" xfId="1243"/>
    <cellStyle name="xl156 3" xfId="490"/>
    <cellStyle name="xl156 4" xfId="650"/>
    <cellStyle name="xl156 4 2" xfId="1447"/>
    <cellStyle name="xl156 5" xfId="832"/>
    <cellStyle name="xl156 6" xfId="1014"/>
    <cellStyle name="xl157" xfId="154"/>
    <cellStyle name="xl157 2" xfId="313"/>
    <cellStyle name="xl157 2 2" xfId="1245"/>
    <cellStyle name="xl157 3" xfId="477"/>
    <cellStyle name="xl157 4" xfId="652"/>
    <cellStyle name="xl157 4 2" xfId="1449"/>
    <cellStyle name="xl157 5" xfId="834"/>
    <cellStyle name="xl157 6" xfId="1016"/>
    <cellStyle name="xl157 7" xfId="1151"/>
    <cellStyle name="xl158" xfId="155"/>
    <cellStyle name="xl158 2" xfId="315"/>
    <cellStyle name="xl158 3" xfId="472"/>
    <cellStyle name="xl158 3 2" xfId="1298"/>
    <cellStyle name="xl158 4" xfId="654"/>
    <cellStyle name="xl158 4 2" xfId="1451"/>
    <cellStyle name="xl158 5" xfId="836"/>
    <cellStyle name="xl158 6" xfId="1018"/>
    <cellStyle name="xl159" xfId="157"/>
    <cellStyle name="xl159 2" xfId="324"/>
    <cellStyle name="xl159 2 2" xfId="1250"/>
    <cellStyle name="xl159 3" xfId="442"/>
    <cellStyle name="xl159 4" xfId="663"/>
    <cellStyle name="xl159 4 2" xfId="1460"/>
    <cellStyle name="xl159 5" xfId="845"/>
    <cellStyle name="xl159 6" xfId="1027"/>
    <cellStyle name="xl159 7" xfId="1153"/>
    <cellStyle name="xl160" xfId="158"/>
    <cellStyle name="xl160 2" xfId="331"/>
    <cellStyle name="xl160 2 2" xfId="1252"/>
    <cellStyle name="xl160 3" xfId="431"/>
    <cellStyle name="xl160 4" xfId="670"/>
    <cellStyle name="xl160 4 2" xfId="1467"/>
    <cellStyle name="xl160 5" xfId="852"/>
    <cellStyle name="xl160 6" xfId="1034"/>
    <cellStyle name="xl160 7" xfId="1154"/>
    <cellStyle name="xl161" xfId="159"/>
    <cellStyle name="xl161 2" xfId="336"/>
    <cellStyle name="xl161 3" xfId="460"/>
    <cellStyle name="xl161 3 2" xfId="1294"/>
    <cellStyle name="xl161 4" xfId="675"/>
    <cellStyle name="xl161 4 2" xfId="1472"/>
    <cellStyle name="xl161 5" xfId="857"/>
    <cellStyle name="xl161 6" xfId="1039"/>
    <cellStyle name="xl161 7" xfId="1155"/>
    <cellStyle name="xl162" xfId="161"/>
    <cellStyle name="xl162 2" xfId="337"/>
    <cellStyle name="xl162 2 2" xfId="1254"/>
    <cellStyle name="xl162 3" xfId="456"/>
    <cellStyle name="xl162 4" xfId="676"/>
    <cellStyle name="xl162 4 2" xfId="1473"/>
    <cellStyle name="xl162 5" xfId="858"/>
    <cellStyle name="xl162 6" xfId="1040"/>
    <cellStyle name="xl162 7" xfId="1157"/>
    <cellStyle name="xl163" xfId="108"/>
    <cellStyle name="xl163 2" xfId="338"/>
    <cellStyle name="xl163 2 2" xfId="1255"/>
    <cellStyle name="xl163 3" xfId="432"/>
    <cellStyle name="xl163 4" xfId="677"/>
    <cellStyle name="xl163 4 2" xfId="1474"/>
    <cellStyle name="xl163 5" xfId="859"/>
    <cellStyle name="xl163 6" xfId="1041"/>
    <cellStyle name="xl163 7" xfId="1121"/>
    <cellStyle name="xl164" xfId="116"/>
    <cellStyle name="xl164 2" xfId="339"/>
    <cellStyle name="xl164 2 2" xfId="1256"/>
    <cellStyle name="xl164 3" xfId="423"/>
    <cellStyle name="xl164 4" xfId="678"/>
    <cellStyle name="xl164 4 2" xfId="1475"/>
    <cellStyle name="xl164 5" xfId="860"/>
    <cellStyle name="xl164 6" xfId="1042"/>
    <cellStyle name="xl164 7" xfId="1124"/>
    <cellStyle name="xl165" xfId="126"/>
    <cellStyle name="xl165 2" xfId="340"/>
    <cellStyle name="xl165 2 2" xfId="1257"/>
    <cellStyle name="xl165 3" xfId="422"/>
    <cellStyle name="xl165 4" xfId="679"/>
    <cellStyle name="xl165 4 2" xfId="1476"/>
    <cellStyle name="xl165 5" xfId="861"/>
    <cellStyle name="xl165 6" xfId="1043"/>
    <cellStyle name="xl165 7" xfId="1133"/>
    <cellStyle name="xl166" xfId="131"/>
    <cellStyle name="xl166 2" xfId="341"/>
    <cellStyle name="xl166 3" xfId="428"/>
    <cellStyle name="xl166 3 2" xfId="1285"/>
    <cellStyle name="xl166 4" xfId="680"/>
    <cellStyle name="xl166 4 2" xfId="1477"/>
    <cellStyle name="xl166 5" xfId="862"/>
    <cellStyle name="xl166 6" xfId="1044"/>
    <cellStyle name="xl166 7" xfId="1137"/>
    <cellStyle name="xl167" xfId="135"/>
    <cellStyle name="xl167 2" xfId="342"/>
    <cellStyle name="xl167 3" xfId="421"/>
    <cellStyle name="xl167 3 2" xfId="1282"/>
    <cellStyle name="xl167 4" xfId="681"/>
    <cellStyle name="xl167 4 2" xfId="1478"/>
    <cellStyle name="xl167 5" xfId="863"/>
    <cellStyle name="xl167 6" xfId="1045"/>
    <cellStyle name="xl167 7" xfId="1141"/>
    <cellStyle name="xl168" xfId="139"/>
    <cellStyle name="xl168 2" xfId="343"/>
    <cellStyle name="xl168 2 2" xfId="1258"/>
    <cellStyle name="xl168 3" xfId="426"/>
    <cellStyle name="xl168 4" xfId="682"/>
    <cellStyle name="xl168 4 2" xfId="1479"/>
    <cellStyle name="xl168 5" xfId="864"/>
    <cellStyle name="xl168 6" xfId="1046"/>
    <cellStyle name="xl168 7" xfId="1144"/>
    <cellStyle name="xl169" xfId="162"/>
    <cellStyle name="xl169 2" xfId="344"/>
    <cellStyle name="xl169 2 2" xfId="1259"/>
    <cellStyle name="xl169 3" xfId="420"/>
    <cellStyle name="xl169 4" xfId="683"/>
    <cellStyle name="xl169 4 2" xfId="1480"/>
    <cellStyle name="xl169 5" xfId="865"/>
    <cellStyle name="xl169 6" xfId="1047"/>
    <cellStyle name="xl169 7" xfId="1158"/>
    <cellStyle name="xl170" xfId="165"/>
    <cellStyle name="xl170 2" xfId="345"/>
    <cellStyle name="xl170 2 2" xfId="1260"/>
    <cellStyle name="xl170 3" xfId="418"/>
    <cellStyle name="xl170 4" xfId="684"/>
    <cellStyle name="xl170 4 2" xfId="1481"/>
    <cellStyle name="xl170 5" xfId="866"/>
    <cellStyle name="xl170 6" xfId="1048"/>
    <cellStyle name="xl170 7" xfId="1161"/>
    <cellStyle name="xl171" xfId="168"/>
    <cellStyle name="xl171 2" xfId="346"/>
    <cellStyle name="xl171 2 2" xfId="1261"/>
    <cellStyle name="xl171 3" xfId="415"/>
    <cellStyle name="xl171 4" xfId="685"/>
    <cellStyle name="xl171 4 2" xfId="1482"/>
    <cellStyle name="xl171 5" xfId="867"/>
    <cellStyle name="xl171 6" xfId="1049"/>
    <cellStyle name="xl172" xfId="171"/>
    <cellStyle name="xl172 2" xfId="281"/>
    <cellStyle name="xl172 2 2" xfId="1223"/>
    <cellStyle name="xl172 3" xfId="467"/>
    <cellStyle name="xl172 4" xfId="620"/>
    <cellStyle name="xl172 4 2" xfId="1417"/>
    <cellStyle name="xl172 5" xfId="802"/>
    <cellStyle name="xl172 6" xfId="984"/>
    <cellStyle name="xl173" xfId="163"/>
    <cellStyle name="xl173 2" xfId="289"/>
    <cellStyle name="xl173 2 2" xfId="1226"/>
    <cellStyle name="xl173 3" xfId="499"/>
    <cellStyle name="xl173 4" xfId="628"/>
    <cellStyle name="xl173 4 2" xfId="1425"/>
    <cellStyle name="xl173 5" xfId="810"/>
    <cellStyle name="xl173 6" xfId="992"/>
    <cellStyle name="xl173 7" xfId="1159"/>
    <cellStyle name="xl174" xfId="166"/>
    <cellStyle name="xl174 2" xfId="299"/>
    <cellStyle name="xl174 2 2" xfId="1234"/>
    <cellStyle name="xl174 3" xfId="479"/>
    <cellStyle name="xl174 4" xfId="638"/>
    <cellStyle name="xl174 4 2" xfId="1435"/>
    <cellStyle name="xl174 5" xfId="820"/>
    <cellStyle name="xl174 6" xfId="1002"/>
    <cellStyle name="xl174 7" xfId="1162"/>
    <cellStyle name="xl175" xfId="164"/>
    <cellStyle name="xl175 2" xfId="304"/>
    <cellStyle name="xl175 2 2" xfId="1237"/>
    <cellStyle name="xl175 3" xfId="458"/>
    <cellStyle name="xl175 4" xfId="643"/>
    <cellStyle name="xl175 4 2" xfId="1440"/>
    <cellStyle name="xl175 5" xfId="825"/>
    <cellStyle name="xl175 6" xfId="1007"/>
    <cellStyle name="xl175 7" xfId="1160"/>
    <cellStyle name="xl176" xfId="117"/>
    <cellStyle name="xl176 2" xfId="308"/>
    <cellStyle name="xl176 2 2" xfId="1241"/>
    <cellStyle name="xl176 3" xfId="443"/>
    <cellStyle name="xl176 4" xfId="647"/>
    <cellStyle name="xl176 4 2" xfId="1444"/>
    <cellStyle name="xl176 5" xfId="829"/>
    <cellStyle name="xl176 6" xfId="1011"/>
    <cellStyle name="xl176 7" xfId="1125"/>
    <cellStyle name="xl177" xfId="107"/>
    <cellStyle name="xl177 2" xfId="312"/>
    <cellStyle name="xl177 2 2" xfId="1244"/>
    <cellStyle name="xl177 3" xfId="478"/>
    <cellStyle name="xl177 4" xfId="651"/>
    <cellStyle name="xl177 4 2" xfId="1448"/>
    <cellStyle name="xl177 5" xfId="833"/>
    <cellStyle name="xl177 6" xfId="1015"/>
    <cellStyle name="xl177 7" xfId="1120"/>
    <cellStyle name="xl178" xfId="118"/>
    <cellStyle name="xl178 2" xfId="327"/>
    <cellStyle name="xl178 2 2" xfId="1251"/>
    <cellStyle name="xl178 3" xfId="433"/>
    <cellStyle name="xl178 4" xfId="666"/>
    <cellStyle name="xl178 4 2" xfId="1463"/>
    <cellStyle name="xl178 5" xfId="848"/>
    <cellStyle name="xl178 6" xfId="1030"/>
    <cellStyle name="xl178 7" xfId="1126"/>
    <cellStyle name="xl179" xfId="127"/>
    <cellStyle name="xl179 2" xfId="290"/>
    <cellStyle name="xl179 2 2" xfId="1227"/>
    <cellStyle name="xl179 3" xfId="498"/>
    <cellStyle name="xl179 4" xfId="629"/>
    <cellStyle name="xl179 4 2" xfId="1426"/>
    <cellStyle name="xl179 5" xfId="811"/>
    <cellStyle name="xl179 6" xfId="993"/>
    <cellStyle name="xl179 7" xfId="1134"/>
    <cellStyle name="xl180" xfId="141"/>
    <cellStyle name="xl180 2" xfId="332"/>
    <cellStyle name="xl180 2 2" xfId="1253"/>
    <cellStyle name="xl180 3" xfId="484"/>
    <cellStyle name="xl180 4" xfId="671"/>
    <cellStyle name="xl180 4 2" xfId="1468"/>
    <cellStyle name="xl180 5" xfId="853"/>
    <cellStyle name="xl180 6" xfId="1035"/>
    <cellStyle name="xl180 7" xfId="1145"/>
    <cellStyle name="xl181" xfId="169"/>
    <cellStyle name="xl181 2" xfId="347"/>
    <cellStyle name="xl181 2 2" xfId="1262"/>
    <cellStyle name="xl181 3" xfId="429"/>
    <cellStyle name="xl181 4" xfId="686"/>
    <cellStyle name="xl181 4 2" xfId="1483"/>
    <cellStyle name="xl181 5" xfId="868"/>
    <cellStyle name="xl181 6" xfId="1050"/>
    <cellStyle name="xl182" xfId="111"/>
    <cellStyle name="xl182 2" xfId="350"/>
    <cellStyle name="xl182 2 2" xfId="1263"/>
    <cellStyle name="xl182 3" xfId="414"/>
    <cellStyle name="xl182 4" xfId="689"/>
    <cellStyle name="xl182 4 2" xfId="1486"/>
    <cellStyle name="xl182 5" xfId="871"/>
    <cellStyle name="xl182 6" xfId="1053"/>
    <cellStyle name="xl183" xfId="353"/>
    <cellStyle name="xl183 2" xfId="419"/>
    <cellStyle name="xl183 2 2" xfId="1281"/>
    <cellStyle name="xl183 3" xfId="692"/>
    <cellStyle name="xl183 3 2" xfId="1489"/>
    <cellStyle name="xl183 4" xfId="874"/>
    <cellStyle name="xl183 5" xfId="1056"/>
    <cellStyle name="xl184" xfId="356"/>
    <cellStyle name="xl184 2" xfId="412"/>
    <cellStyle name="xl184 2 2" xfId="1278"/>
    <cellStyle name="xl184 3" xfId="695"/>
    <cellStyle name="xl184 3 2" xfId="1492"/>
    <cellStyle name="xl184 4" xfId="877"/>
    <cellStyle name="xl184 5" xfId="1059"/>
    <cellStyle name="xl185" xfId="348"/>
    <cellStyle name="xl185 2" xfId="425"/>
    <cellStyle name="xl185 3" xfId="687"/>
    <cellStyle name="xl185 3 2" xfId="1484"/>
    <cellStyle name="xl185 4" xfId="869"/>
    <cellStyle name="xl185 5" xfId="1051"/>
    <cellStyle name="xl186" xfId="351"/>
    <cellStyle name="xl186 2" xfId="430"/>
    <cellStyle name="xl186 3" xfId="690"/>
    <cellStyle name="xl186 3 2" xfId="1487"/>
    <cellStyle name="xl186 4" xfId="872"/>
    <cellStyle name="xl186 5" xfId="1054"/>
    <cellStyle name="xl187" xfId="349"/>
    <cellStyle name="xl187 2" xfId="417"/>
    <cellStyle name="xl187 3" xfId="688"/>
    <cellStyle name="xl187 3 2" xfId="1485"/>
    <cellStyle name="xl187 4" xfId="870"/>
    <cellStyle name="xl187 5" xfId="1052"/>
    <cellStyle name="xl188" xfId="279"/>
    <cellStyle name="xl188 2" xfId="445"/>
    <cellStyle name="xl188 3" xfId="618"/>
    <cellStyle name="xl188 3 2" xfId="1415"/>
    <cellStyle name="xl188 4" xfId="800"/>
    <cellStyle name="xl188 5" xfId="982"/>
    <cellStyle name="xl189" xfId="316"/>
    <cellStyle name="xl189 2" xfId="469"/>
    <cellStyle name="xl189 3" xfId="655"/>
    <cellStyle name="xl189 3 2" xfId="1452"/>
    <cellStyle name="xl189 4" xfId="837"/>
    <cellStyle name="xl189 5" xfId="1019"/>
    <cellStyle name="xl190" xfId="318"/>
    <cellStyle name="xl190 2" xfId="461"/>
    <cellStyle name="xl190 3" xfId="657"/>
    <cellStyle name="xl190 3 2" xfId="1454"/>
    <cellStyle name="xl190 4" xfId="839"/>
    <cellStyle name="xl190 5" xfId="1021"/>
    <cellStyle name="xl191" xfId="321"/>
    <cellStyle name="xl191 2" xfId="451"/>
    <cellStyle name="xl191 3" xfId="660"/>
    <cellStyle name="xl191 3 2" xfId="1457"/>
    <cellStyle name="xl191 4" xfId="842"/>
    <cellStyle name="xl191 5" xfId="1024"/>
    <cellStyle name="xl192" xfId="325"/>
    <cellStyle name="xl192 2" xfId="440"/>
    <cellStyle name="xl192 3" xfId="664"/>
    <cellStyle name="xl192 3 2" xfId="1461"/>
    <cellStyle name="xl192 4" xfId="846"/>
    <cellStyle name="xl192 5" xfId="1028"/>
    <cellStyle name="xl193" xfId="330"/>
    <cellStyle name="xl193 2" xfId="489"/>
    <cellStyle name="xl193 3" xfId="669"/>
    <cellStyle name="xl193 3 2" xfId="1466"/>
    <cellStyle name="xl193 4" xfId="851"/>
    <cellStyle name="xl193 5" xfId="1033"/>
    <cellStyle name="xl194" xfId="291"/>
    <cellStyle name="xl194 2" xfId="497"/>
    <cellStyle name="xl194 3" xfId="630"/>
    <cellStyle name="xl194 3 2" xfId="1427"/>
    <cellStyle name="xl194 4" xfId="812"/>
    <cellStyle name="xl194 5" xfId="994"/>
    <cellStyle name="xl195" xfId="333"/>
    <cellStyle name="xl195 2" xfId="483"/>
    <cellStyle name="xl195 3" xfId="672"/>
    <cellStyle name="xl195 3 2" xfId="1469"/>
    <cellStyle name="xl195 4" xfId="854"/>
    <cellStyle name="xl195 5" xfId="1036"/>
    <cellStyle name="xl196" xfId="300"/>
    <cellStyle name="xl196 2" xfId="470"/>
    <cellStyle name="xl196 3" xfId="639"/>
    <cellStyle name="xl196 3 2" xfId="1436"/>
    <cellStyle name="xl196 4" xfId="821"/>
    <cellStyle name="xl196 5" xfId="1003"/>
    <cellStyle name="xl197" xfId="354"/>
    <cellStyle name="xl197 2" xfId="424"/>
    <cellStyle name="xl197 2 2" xfId="1283"/>
    <cellStyle name="xl197 3" xfId="693"/>
    <cellStyle name="xl197 3 2" xfId="1490"/>
    <cellStyle name="xl197 4" xfId="875"/>
    <cellStyle name="xl197 5" xfId="1057"/>
    <cellStyle name="xl198" xfId="280"/>
    <cellStyle name="xl198 2" xfId="482"/>
    <cellStyle name="xl198 3" xfId="619"/>
    <cellStyle name="xl198 3 2" xfId="1416"/>
    <cellStyle name="xl198 4" xfId="801"/>
    <cellStyle name="xl198 5" xfId="983"/>
    <cellStyle name="xl199" xfId="319"/>
    <cellStyle name="xl199 2" xfId="457"/>
    <cellStyle name="xl199 3" xfId="658"/>
    <cellStyle name="xl199 3 2" xfId="1455"/>
    <cellStyle name="xl199 4" xfId="840"/>
    <cellStyle name="xl199 5" xfId="1022"/>
    <cellStyle name="xl200" xfId="284"/>
    <cellStyle name="xl200 2" xfId="454"/>
    <cellStyle name="xl200 2 2" xfId="1292"/>
    <cellStyle name="xl200 3" xfId="623"/>
    <cellStyle name="xl200 3 2" xfId="1420"/>
    <cellStyle name="xl200 4" xfId="805"/>
    <cellStyle name="xl200 5" xfId="987"/>
    <cellStyle name="xl21" xfId="177"/>
    <cellStyle name="xl21 2" xfId="512"/>
    <cellStyle name="xl21 2 2" xfId="1310"/>
    <cellStyle name="xl21 3" xfId="698"/>
    <cellStyle name="xl21 3 2" xfId="1495"/>
    <cellStyle name="xl21 4" xfId="880"/>
    <cellStyle name="xl21 5" xfId="1062"/>
    <cellStyle name="xl22" xfId="13"/>
    <cellStyle name="xl22 2" xfId="411"/>
    <cellStyle name="xl22 2 2" xfId="1277"/>
    <cellStyle name="xl22 3" xfId="518"/>
    <cellStyle name="xl22 3 2" xfId="1315"/>
    <cellStyle name="xl22 4" xfId="700"/>
    <cellStyle name="xl22 5" xfId="882"/>
    <cellStyle name="xl23" xfId="19"/>
    <cellStyle name="xl23 2" xfId="400"/>
    <cellStyle name="xl23 2 2" xfId="1268"/>
    <cellStyle name="xl23 3" xfId="525"/>
    <cellStyle name="xl23 3 2" xfId="1322"/>
    <cellStyle name="xl23 4" xfId="707"/>
    <cellStyle name="xl23 5" xfId="889"/>
    <cellStyle name="xl24" xfId="23"/>
    <cellStyle name="xl24 2" xfId="403"/>
    <cellStyle name="xl24 3" xfId="529"/>
    <cellStyle name="xl24 3 2" xfId="1326"/>
    <cellStyle name="xl24 4" xfId="711"/>
    <cellStyle name="xl24 5" xfId="893"/>
    <cellStyle name="xl25" xfId="30"/>
    <cellStyle name="xl25 2" xfId="387"/>
    <cellStyle name="xl25 3" xfId="536"/>
    <cellStyle name="xl25 3 2" xfId="1333"/>
    <cellStyle name="xl25 4" xfId="718"/>
    <cellStyle name="xl25 5" xfId="900"/>
    <cellStyle name="xl26" xfId="1"/>
    <cellStyle name="xl26 2" xfId="45"/>
    <cellStyle name="xl26 3" xfId="409"/>
    <cellStyle name="xl26 3 2" xfId="1275"/>
    <cellStyle name="xl26 4" xfId="524"/>
    <cellStyle name="xl26 4 2" xfId="1321"/>
    <cellStyle name="xl26 5" xfId="706"/>
    <cellStyle name="xl26 6" xfId="888"/>
    <cellStyle name="xl27" xfId="17"/>
    <cellStyle name="xl27 2" xfId="401"/>
    <cellStyle name="xl27 2 2" xfId="1269"/>
    <cellStyle name="xl27 3" xfId="522"/>
    <cellStyle name="xl27 3 2" xfId="1319"/>
    <cellStyle name="xl27 4" xfId="704"/>
    <cellStyle name="xl27 5" xfId="886"/>
    <cellStyle name="xl28" xfId="47"/>
    <cellStyle name="xl28 2" xfId="201"/>
    <cellStyle name="xl28 3" xfId="552"/>
    <cellStyle name="xl28 3 2" xfId="1349"/>
    <cellStyle name="xl28 4" xfId="734"/>
    <cellStyle name="xl28 5" xfId="916"/>
    <cellStyle name="xl29" xfId="49"/>
    <cellStyle name="xl29 2" xfId="358"/>
    <cellStyle name="xl29 3" xfId="556"/>
    <cellStyle name="xl29 3 2" xfId="1353"/>
    <cellStyle name="xl29 4" xfId="738"/>
    <cellStyle name="xl29 5" xfId="920"/>
    <cellStyle name="xl30" xfId="55"/>
    <cellStyle name="xl30 2" xfId="186"/>
    <cellStyle name="xl30 3" xfId="563"/>
    <cellStyle name="xl30 3 2" xfId="1360"/>
    <cellStyle name="xl30 4" xfId="745"/>
    <cellStyle name="xl30 5" xfId="927"/>
    <cellStyle name="xl31" xfId="11"/>
    <cellStyle name="xl31 2" xfId="394"/>
    <cellStyle name="xl31 3" xfId="570"/>
    <cellStyle name="xl31 3 2" xfId="1367"/>
    <cellStyle name="xl31 4" xfId="752"/>
    <cellStyle name="xl31 5" xfId="934"/>
    <cellStyle name="xl32" xfId="178"/>
    <cellStyle name="xl32 2" xfId="513"/>
    <cellStyle name="xl32 2 2" xfId="1311"/>
    <cellStyle name="xl32 3" xfId="699"/>
    <cellStyle name="xl32 3 2" xfId="1496"/>
    <cellStyle name="xl32 4" xfId="881"/>
    <cellStyle name="xl32 5" xfId="1063"/>
    <cellStyle name="xl33" xfId="24"/>
    <cellStyle name="xl33 2" xfId="396"/>
    <cellStyle name="xl33 2 2" xfId="1264"/>
    <cellStyle name="xl33 3" xfId="530"/>
    <cellStyle name="xl33 3 2" xfId="1327"/>
    <cellStyle name="xl33 4" xfId="712"/>
    <cellStyle name="xl33 5" xfId="894"/>
    <cellStyle name="xl34" xfId="2"/>
    <cellStyle name="xl34 2" xfId="41"/>
    <cellStyle name="xl34 2 2" xfId="1075"/>
    <cellStyle name="xl34 3" xfId="183"/>
    <cellStyle name="xl34 4" xfId="547"/>
    <cellStyle name="xl34 4 2" xfId="1344"/>
    <cellStyle name="xl34 5" xfId="729"/>
    <cellStyle name="xl34 6" xfId="911"/>
    <cellStyle name="xl35" xfId="50"/>
    <cellStyle name="xl35 2" xfId="361"/>
    <cellStyle name="xl35 3" xfId="557"/>
    <cellStyle name="xl35 3 2" xfId="1354"/>
    <cellStyle name="xl35 4" xfId="739"/>
    <cellStyle name="xl35 5" xfId="921"/>
    <cellStyle name="xl36" xfId="56"/>
    <cellStyle name="xl36 2" xfId="224"/>
    <cellStyle name="xl36 3" xfId="564"/>
    <cellStyle name="xl36 3 2" xfId="1361"/>
    <cellStyle name="xl36 4" xfId="746"/>
    <cellStyle name="xl36 5" xfId="928"/>
    <cellStyle name="xl37" xfId="60"/>
    <cellStyle name="xl37 2" xfId="377"/>
    <cellStyle name="xl37 3" xfId="571"/>
    <cellStyle name="xl37 3 2" xfId="1368"/>
    <cellStyle name="xl37 4" xfId="753"/>
    <cellStyle name="xl37 5" xfId="935"/>
    <cellStyle name="xl38" xfId="3"/>
    <cellStyle name="xl38 2" xfId="63"/>
    <cellStyle name="xl38 2 2" xfId="1086"/>
    <cellStyle name="xl38 3" xfId="390"/>
    <cellStyle name="xl38 4" xfId="574"/>
    <cellStyle name="xl38 4 2" xfId="1371"/>
    <cellStyle name="xl38 5" xfId="756"/>
    <cellStyle name="xl38 6" xfId="938"/>
    <cellStyle name="xl39" xfId="42"/>
    <cellStyle name="xl39 2" xfId="235"/>
    <cellStyle name="xl39 3" xfId="548"/>
    <cellStyle name="xl39 3 2" xfId="1345"/>
    <cellStyle name="xl39 4" xfId="730"/>
    <cellStyle name="xl39 5" xfId="912"/>
    <cellStyle name="xl40" xfId="34"/>
    <cellStyle name="xl40 2" xfId="185"/>
    <cellStyle name="xl40 3" xfId="540"/>
    <cellStyle name="xl40 3 2" xfId="1337"/>
    <cellStyle name="xl40 4" xfId="722"/>
    <cellStyle name="xl40 5" xfId="904"/>
    <cellStyle name="xl41" xfId="51"/>
    <cellStyle name="xl41 2" xfId="179"/>
    <cellStyle name="xl41 3" xfId="558"/>
    <cellStyle name="xl41 3 2" xfId="1355"/>
    <cellStyle name="xl41 4" xfId="740"/>
    <cellStyle name="xl41 5" xfId="922"/>
    <cellStyle name="xl42" xfId="4"/>
    <cellStyle name="xl42 2" xfId="57"/>
    <cellStyle name="xl42 2 2" xfId="1082"/>
    <cellStyle name="xl42 3" xfId="218"/>
    <cellStyle name="xl42 4" xfId="565"/>
    <cellStyle name="xl42 4 2" xfId="1362"/>
    <cellStyle name="xl42 5" xfId="747"/>
    <cellStyle name="xl42 6" xfId="929"/>
    <cellStyle name="xl43" xfId="61"/>
    <cellStyle name="xl43 2" xfId="373"/>
    <cellStyle name="xl43 3" xfId="572"/>
    <cellStyle name="xl43 3 2" xfId="1369"/>
    <cellStyle name="xl43 4" xfId="754"/>
    <cellStyle name="xl43 5" xfId="936"/>
    <cellStyle name="xl44" xfId="48"/>
    <cellStyle name="xl44 2" xfId="215"/>
    <cellStyle name="xl44 2 2" xfId="1178"/>
    <cellStyle name="xl44 3" xfId="367"/>
    <cellStyle name="xl44 4" xfId="554"/>
    <cellStyle name="xl44 4 2" xfId="1351"/>
    <cellStyle name="xl44 5" xfId="736"/>
    <cellStyle name="xl44 6" xfId="918"/>
    <cellStyle name="xl44 7" xfId="1078"/>
    <cellStyle name="xl45" xfId="52"/>
    <cellStyle name="xl45 2" xfId="216"/>
    <cellStyle name="xl45 2 2" xfId="1179"/>
    <cellStyle name="xl45 3" xfId="364"/>
    <cellStyle name="xl45 4" xfId="555"/>
    <cellStyle name="xl45 4 2" xfId="1352"/>
    <cellStyle name="xl45 5" xfId="737"/>
    <cellStyle name="xl45 6" xfId="919"/>
    <cellStyle name="xl45 7" xfId="1079"/>
    <cellStyle name="xl46" xfId="65"/>
    <cellStyle name="xl46 2" xfId="220"/>
    <cellStyle name="xl46 2 2" xfId="1180"/>
    <cellStyle name="xl46 3" xfId="217"/>
    <cellStyle name="xl46 4" xfId="559"/>
    <cellStyle name="xl46 4 2" xfId="1356"/>
    <cellStyle name="xl46 5" xfId="741"/>
    <cellStyle name="xl46 6" xfId="923"/>
    <cellStyle name="xl46 7" xfId="1088"/>
    <cellStyle name="xl47" xfId="14"/>
    <cellStyle name="xl47 2" xfId="237"/>
    <cellStyle name="xl47 2 2" xfId="1191"/>
    <cellStyle name="xl47 3" xfId="376"/>
    <cellStyle name="xl47 4" xfId="576"/>
    <cellStyle name="xl47 4 2" xfId="1373"/>
    <cellStyle name="xl47 5" xfId="758"/>
    <cellStyle name="xl47 6" xfId="940"/>
    <cellStyle name="xl48" xfId="31"/>
    <cellStyle name="xl48 2" xfId="180"/>
    <cellStyle name="xl48 3" xfId="404"/>
    <cellStyle name="xl48 3 2" xfId="1271"/>
    <cellStyle name="xl48 4" xfId="519"/>
    <cellStyle name="xl48 4 2" xfId="1316"/>
    <cellStyle name="xl48 5" xfId="701"/>
    <cellStyle name="xl48 6" xfId="883"/>
    <cellStyle name="xl48 7" xfId="1066"/>
    <cellStyle name="xl49" xfId="37"/>
    <cellStyle name="xl49 2" xfId="198"/>
    <cellStyle name="xl49 2 2" xfId="1166"/>
    <cellStyle name="xl49 3" xfId="386"/>
    <cellStyle name="xl49 4" xfId="537"/>
    <cellStyle name="xl49 4 2" xfId="1334"/>
    <cellStyle name="xl49 5" xfId="719"/>
    <cellStyle name="xl49 6" xfId="901"/>
    <cellStyle name="xl49 7" xfId="1071"/>
    <cellStyle name="xl50" xfId="39"/>
    <cellStyle name="xl50 2" xfId="204"/>
    <cellStyle name="xl50 2 2" xfId="1171"/>
    <cellStyle name="xl50 3" xfId="384"/>
    <cellStyle name="xl50 4" xfId="543"/>
    <cellStyle name="xl50 4 2" xfId="1340"/>
    <cellStyle name="xl50 5" xfId="725"/>
    <cellStyle name="xl50 6" xfId="907"/>
    <cellStyle name="xl50 7" xfId="1073"/>
    <cellStyle name="xl51" xfId="20"/>
    <cellStyle name="xl51 2" xfId="206"/>
    <cellStyle name="xl51 2 2" xfId="1173"/>
    <cellStyle name="xl51 3" xfId="371"/>
    <cellStyle name="xl51 4" xfId="545"/>
    <cellStyle name="xl51 4 2" xfId="1342"/>
    <cellStyle name="xl51 5" xfId="727"/>
    <cellStyle name="xl51 6" xfId="909"/>
    <cellStyle name="xl52" xfId="5"/>
    <cellStyle name="xl52 2" xfId="25"/>
    <cellStyle name="xl52 3" xfId="187"/>
    <cellStyle name="xl52 4" xfId="413"/>
    <cellStyle name="xl52 4 2" xfId="1279"/>
    <cellStyle name="xl52 5" xfId="526"/>
    <cellStyle name="xl52 5 2" xfId="1323"/>
    <cellStyle name="xl52 6" xfId="708"/>
    <cellStyle name="xl52 7" xfId="890"/>
    <cellStyle name="xl53" xfId="32"/>
    <cellStyle name="xl53 2" xfId="192"/>
    <cellStyle name="xl53 3" xfId="407"/>
    <cellStyle name="xl53 3 2" xfId="1274"/>
    <cellStyle name="xl53 4" xfId="531"/>
    <cellStyle name="xl53 4 2" xfId="1328"/>
    <cellStyle name="xl53 5" xfId="713"/>
    <cellStyle name="xl53 6" xfId="895"/>
    <cellStyle name="xl53 7" xfId="1067"/>
    <cellStyle name="xl54" xfId="15"/>
    <cellStyle name="xl54 2" xfId="199"/>
    <cellStyle name="xl54 2 2" xfId="1167"/>
    <cellStyle name="xl54 3" xfId="385"/>
    <cellStyle name="xl54 4" xfId="538"/>
    <cellStyle name="xl54 4 2" xfId="1335"/>
    <cellStyle name="xl54 5" xfId="720"/>
    <cellStyle name="xl54 6" xfId="902"/>
    <cellStyle name="xl55" xfId="46"/>
    <cellStyle name="xl55 2" xfId="181"/>
    <cellStyle name="xl55 3" xfId="402"/>
    <cellStyle name="xl55 3 2" xfId="1270"/>
    <cellStyle name="xl55 4" xfId="520"/>
    <cellStyle name="xl55 4 2" xfId="1317"/>
    <cellStyle name="xl55 5" xfId="702"/>
    <cellStyle name="xl55 6" xfId="884"/>
    <cellStyle name="xl56" xfId="21"/>
    <cellStyle name="xl56 2" xfId="212"/>
    <cellStyle name="xl56 3" xfId="191"/>
    <cellStyle name="xl56 3 2" xfId="1164"/>
    <cellStyle name="xl56 4" xfId="551"/>
    <cellStyle name="xl56 4 2" xfId="1348"/>
    <cellStyle name="xl56 5" xfId="733"/>
    <cellStyle name="xl56 6" xfId="915"/>
    <cellStyle name="xl56 7" xfId="1064"/>
    <cellStyle name="xl57" xfId="26"/>
    <cellStyle name="xl57 2" xfId="188"/>
    <cellStyle name="xl57 2 2" xfId="1163"/>
    <cellStyle name="xl57 3" xfId="408"/>
    <cellStyle name="xl57 4" xfId="527"/>
    <cellStyle name="xl57 4 2" xfId="1324"/>
    <cellStyle name="xl57 5" xfId="709"/>
    <cellStyle name="xl57 6" xfId="891"/>
    <cellStyle name="xl58" xfId="33"/>
    <cellStyle name="xl58 2" xfId="193"/>
    <cellStyle name="xl58 3" xfId="405"/>
    <cellStyle name="xl58 3 2" xfId="1272"/>
    <cellStyle name="xl58 4" xfId="532"/>
    <cellStyle name="xl58 4 2" xfId="1329"/>
    <cellStyle name="xl58 5" xfId="714"/>
    <cellStyle name="xl58 6" xfId="896"/>
    <cellStyle name="xl58 7" xfId="1068"/>
    <cellStyle name="xl59" xfId="36"/>
    <cellStyle name="xl59 2" xfId="200"/>
    <cellStyle name="xl59 2 2" xfId="1168"/>
    <cellStyle name="xl59 3" xfId="380"/>
    <cellStyle name="xl59 4" xfId="539"/>
    <cellStyle name="xl59 4 2" xfId="1336"/>
    <cellStyle name="xl59 5" xfId="721"/>
    <cellStyle name="xl59 6" xfId="903"/>
    <cellStyle name="xl59 7" xfId="1070"/>
    <cellStyle name="xl60" xfId="38"/>
    <cellStyle name="xl60 2" xfId="203"/>
    <cellStyle name="xl60 2 2" xfId="1170"/>
    <cellStyle name="xl60 3" xfId="391"/>
    <cellStyle name="xl60 4" xfId="542"/>
    <cellStyle name="xl60 4 2" xfId="1339"/>
    <cellStyle name="xl60 5" xfId="724"/>
    <cellStyle name="xl60 6" xfId="906"/>
    <cellStyle name="xl60 7" xfId="1072"/>
    <cellStyle name="xl61" xfId="40"/>
    <cellStyle name="xl61 2" xfId="205"/>
    <cellStyle name="xl61 2 2" xfId="1172"/>
    <cellStyle name="xl61 3" xfId="379"/>
    <cellStyle name="xl61 4" xfId="544"/>
    <cellStyle name="xl61 4 2" xfId="1341"/>
    <cellStyle name="xl61 5" xfId="726"/>
    <cellStyle name="xl61 6" xfId="908"/>
    <cellStyle name="xl61 7" xfId="1074"/>
    <cellStyle name="xl62" xfId="43"/>
    <cellStyle name="xl62 2" xfId="207"/>
    <cellStyle name="xl62 2 2" xfId="1174"/>
    <cellStyle name="xl62 3" xfId="357"/>
    <cellStyle name="xl62 4" xfId="546"/>
    <cellStyle name="xl62 4 2" xfId="1343"/>
    <cellStyle name="xl62 5" xfId="728"/>
    <cellStyle name="xl62 6" xfId="910"/>
    <cellStyle name="xl62 7" xfId="1076"/>
    <cellStyle name="xl63" xfId="6"/>
    <cellStyle name="xl63 2" xfId="44"/>
    <cellStyle name="xl63 2 2" xfId="1077"/>
    <cellStyle name="xl63 3" xfId="210"/>
    <cellStyle name="xl63 3 2" xfId="1175"/>
    <cellStyle name="xl63 4" xfId="378"/>
    <cellStyle name="xl63 5" xfId="549"/>
    <cellStyle name="xl63 5 2" xfId="1346"/>
    <cellStyle name="xl63 6" xfId="731"/>
    <cellStyle name="xl63 7" xfId="913"/>
    <cellStyle name="xl64" xfId="16"/>
    <cellStyle name="xl64 2" xfId="211"/>
    <cellStyle name="xl64 2 2" xfId="1176"/>
    <cellStyle name="xl64 3" xfId="213"/>
    <cellStyle name="xl64 4" xfId="550"/>
    <cellStyle name="xl64 4 2" xfId="1347"/>
    <cellStyle name="xl64 5" xfId="732"/>
    <cellStyle name="xl64 6" xfId="914"/>
    <cellStyle name="xl65" xfId="22"/>
    <cellStyle name="xl65 2" xfId="182"/>
    <cellStyle name="xl65 3" xfId="410"/>
    <cellStyle name="xl65 3 2" xfId="1276"/>
    <cellStyle name="xl65 4" xfId="521"/>
    <cellStyle name="xl65 4 2" xfId="1318"/>
    <cellStyle name="xl65 5" xfId="703"/>
    <cellStyle name="xl65 6" xfId="885"/>
    <cellStyle name="xl66" xfId="27"/>
    <cellStyle name="xl66 2" xfId="189"/>
    <cellStyle name="xl66 3" xfId="406"/>
    <cellStyle name="xl66 3 2" xfId="1273"/>
    <cellStyle name="xl66 4" xfId="528"/>
    <cellStyle name="xl66 4 2" xfId="1325"/>
    <cellStyle name="xl66 5" xfId="710"/>
    <cellStyle name="xl66 6" xfId="892"/>
    <cellStyle name="xl67" xfId="53"/>
    <cellStyle name="xl67 2" xfId="194"/>
    <cellStyle name="xl67 3" xfId="399"/>
    <cellStyle name="xl67 3 2" xfId="1267"/>
    <cellStyle name="xl67 4" xfId="533"/>
    <cellStyle name="xl67 4 2" xfId="1330"/>
    <cellStyle name="xl67 5" xfId="715"/>
    <cellStyle name="xl67 6" xfId="897"/>
    <cellStyle name="xl67 7" xfId="1080"/>
    <cellStyle name="xl68" xfId="58"/>
    <cellStyle name="xl68 2" xfId="221"/>
    <cellStyle name="xl68 2 2" xfId="1181"/>
    <cellStyle name="xl68 3" xfId="208"/>
    <cellStyle name="xl68 4" xfId="560"/>
    <cellStyle name="xl68 4 2" xfId="1357"/>
    <cellStyle name="xl68 5" xfId="742"/>
    <cellStyle name="xl68 6" xfId="924"/>
    <cellStyle name="xl68 7" xfId="1083"/>
    <cellStyle name="xl69" xfId="54"/>
    <cellStyle name="xl69 2" xfId="184"/>
    <cellStyle name="xl69 3" xfId="398"/>
    <cellStyle name="xl69 3 2" xfId="1266"/>
    <cellStyle name="xl69 4" xfId="523"/>
    <cellStyle name="xl69 4 2" xfId="1320"/>
    <cellStyle name="xl69 5" xfId="705"/>
    <cellStyle name="xl69 6" xfId="887"/>
    <cellStyle name="xl69 7" xfId="1081"/>
    <cellStyle name="xl70" xfId="59"/>
    <cellStyle name="xl70 2" xfId="195"/>
    <cellStyle name="xl70 3" xfId="397"/>
    <cellStyle name="xl70 3 2" xfId="1265"/>
    <cellStyle name="xl70 4" xfId="534"/>
    <cellStyle name="xl70 4 2" xfId="1331"/>
    <cellStyle name="xl70 5" xfId="716"/>
    <cellStyle name="xl70 6" xfId="898"/>
    <cellStyle name="xl70 7" xfId="1084"/>
    <cellStyle name="xl71" xfId="62"/>
    <cellStyle name="xl71 2" xfId="202"/>
    <cellStyle name="xl71 2 2" xfId="1169"/>
    <cellStyle name="xl71 3" xfId="393"/>
    <cellStyle name="xl71 4" xfId="541"/>
    <cellStyle name="xl71 4 2" xfId="1338"/>
    <cellStyle name="xl71 5" xfId="723"/>
    <cellStyle name="xl71 6" xfId="905"/>
    <cellStyle name="xl71 7" xfId="1085"/>
    <cellStyle name="xl72" xfId="64"/>
    <cellStyle name="xl72 2" xfId="214"/>
    <cellStyle name="xl72 2 2" xfId="1177"/>
    <cellStyle name="xl72 3" xfId="368"/>
    <cellStyle name="xl72 4" xfId="553"/>
    <cellStyle name="xl72 4 2" xfId="1350"/>
    <cellStyle name="xl72 5" xfId="735"/>
    <cellStyle name="xl72 6" xfId="917"/>
    <cellStyle name="xl72 7" xfId="1087"/>
    <cellStyle name="xl73" xfId="18"/>
    <cellStyle name="xl73 2" xfId="222"/>
    <cellStyle name="xl73 2 2" xfId="1182"/>
    <cellStyle name="xl73 3" xfId="369"/>
    <cellStyle name="xl73 4" xfId="561"/>
    <cellStyle name="xl73 4 2" xfId="1358"/>
    <cellStyle name="xl73 5" xfId="743"/>
    <cellStyle name="xl73 6" xfId="925"/>
    <cellStyle name="xl74" xfId="28"/>
    <cellStyle name="xl74 2" xfId="227"/>
    <cellStyle name="xl74 2 2" xfId="1184"/>
    <cellStyle name="xl74 3" xfId="359"/>
    <cellStyle name="xl74 4" xfId="566"/>
    <cellStyle name="xl74 4 2" xfId="1363"/>
    <cellStyle name="xl74 5" xfId="748"/>
    <cellStyle name="xl74 6" xfId="930"/>
    <cellStyle name="xl75" xfId="35"/>
    <cellStyle name="xl75 2" xfId="234"/>
    <cellStyle name="xl75 2 2" xfId="1189"/>
    <cellStyle name="xl75 3" xfId="372"/>
    <cellStyle name="xl75 4" xfId="573"/>
    <cellStyle name="xl75 4 2" xfId="1370"/>
    <cellStyle name="xl75 5" xfId="755"/>
    <cellStyle name="xl75 6" xfId="937"/>
    <cellStyle name="xl75 7" xfId="1069"/>
    <cellStyle name="xl76" xfId="29"/>
    <cellStyle name="xl76 2" xfId="236"/>
    <cellStyle name="xl76 2 2" xfId="1190"/>
    <cellStyle name="xl76 3" xfId="383"/>
    <cellStyle name="xl76 4" xfId="575"/>
    <cellStyle name="xl76 4 2" xfId="1372"/>
    <cellStyle name="xl76 5" xfId="757"/>
    <cellStyle name="xl76 6" xfId="939"/>
    <cellStyle name="xl76 7" xfId="1065"/>
    <cellStyle name="xl77" xfId="66"/>
    <cellStyle name="xl77 2" xfId="196"/>
    <cellStyle name="xl77 2 2" xfId="1165"/>
    <cellStyle name="xl77 3" xfId="395"/>
    <cellStyle name="xl77 4" xfId="535"/>
    <cellStyle name="xl77 4 2" xfId="1332"/>
    <cellStyle name="xl77 5" xfId="717"/>
    <cellStyle name="xl77 6" xfId="899"/>
    <cellStyle name="xl77 7" xfId="1089"/>
    <cellStyle name="xl78" xfId="69"/>
    <cellStyle name="xl78 2" xfId="223"/>
    <cellStyle name="xl78 2 2" xfId="1183"/>
    <cellStyle name="xl78 3" xfId="219"/>
    <cellStyle name="xl78 4" xfId="562"/>
    <cellStyle name="xl78 4 2" xfId="1359"/>
    <cellStyle name="xl78 5" xfId="744"/>
    <cellStyle name="xl78 6" xfId="926"/>
    <cellStyle name="xl78 7" xfId="1092"/>
    <cellStyle name="xl79" xfId="73"/>
    <cellStyle name="xl79 2" xfId="228"/>
    <cellStyle name="xl79 2 2" xfId="1185"/>
    <cellStyle name="xl79 3" xfId="360"/>
    <cellStyle name="xl79 4" xfId="567"/>
    <cellStyle name="xl79 4 2" xfId="1364"/>
    <cellStyle name="xl79 5" xfId="749"/>
    <cellStyle name="xl79 6" xfId="931"/>
    <cellStyle name="xl79 7" xfId="1095"/>
    <cellStyle name="xl80" xfId="80"/>
    <cellStyle name="xl80 2" xfId="229"/>
    <cellStyle name="xl80 2 2" xfId="1186"/>
    <cellStyle name="xl80 3" xfId="190"/>
    <cellStyle name="xl80 4" xfId="568"/>
    <cellStyle name="xl80 4 2" xfId="1365"/>
    <cellStyle name="xl80 5" xfId="750"/>
    <cellStyle name="xl80 6" xfId="932"/>
    <cellStyle name="xl80 7" xfId="1102"/>
    <cellStyle name="xl81" xfId="82"/>
    <cellStyle name="xl81 2" xfId="230"/>
    <cellStyle name="xl81 2 2" xfId="1187"/>
    <cellStyle name="xl81 3" xfId="226"/>
    <cellStyle name="xl81 4" xfId="569"/>
    <cellStyle name="xl81 4 2" xfId="1366"/>
    <cellStyle name="xl81 5" xfId="751"/>
    <cellStyle name="xl81 6" xfId="933"/>
    <cellStyle name="xl82" xfId="67"/>
    <cellStyle name="xl82 2" xfId="238"/>
    <cellStyle name="xl82 2 2" xfId="1192"/>
    <cellStyle name="xl82 3" xfId="362"/>
    <cellStyle name="xl82 4" xfId="577"/>
    <cellStyle name="xl82 4 2" xfId="1374"/>
    <cellStyle name="xl82 5" xfId="759"/>
    <cellStyle name="xl82 6" xfId="941"/>
    <cellStyle name="xl82 7" xfId="1090"/>
    <cellStyle name="xl83" xfId="78"/>
    <cellStyle name="xl83 2" xfId="240"/>
    <cellStyle name="xl83 2 2" xfId="1194"/>
    <cellStyle name="xl83 3" xfId="392"/>
    <cellStyle name="xl83 4" xfId="579"/>
    <cellStyle name="xl83 4 2" xfId="1376"/>
    <cellStyle name="xl83 5" xfId="761"/>
    <cellStyle name="xl83 6" xfId="943"/>
    <cellStyle name="xl83 7" xfId="1100"/>
    <cellStyle name="xl84" xfId="81"/>
    <cellStyle name="xl84 2" xfId="243"/>
    <cellStyle name="xl84 2 2" xfId="1197"/>
    <cellStyle name="xl84 3" xfId="375"/>
    <cellStyle name="xl84 4" xfId="582"/>
    <cellStyle name="xl84 4 2" xfId="1379"/>
    <cellStyle name="xl84 5" xfId="764"/>
    <cellStyle name="xl84 6" xfId="946"/>
    <cellStyle name="xl84 7" xfId="1103"/>
    <cellStyle name="xl85" xfId="83"/>
    <cellStyle name="xl85 2" xfId="250"/>
    <cellStyle name="xl85 2 2" xfId="1204"/>
    <cellStyle name="xl85 3" xfId="370"/>
    <cellStyle name="xl85 4" xfId="589"/>
    <cellStyle name="xl85 4 2" xfId="1386"/>
    <cellStyle name="xl85 5" xfId="771"/>
    <cellStyle name="xl85 6" xfId="953"/>
    <cellStyle name="xl85 7" xfId="1104"/>
    <cellStyle name="xl86" xfId="88"/>
    <cellStyle name="xl86 2" xfId="252"/>
    <cellStyle name="xl86 3" xfId="232"/>
    <cellStyle name="xl86 3 2" xfId="1188"/>
    <cellStyle name="xl86 4" xfId="591"/>
    <cellStyle name="xl86 4 2" xfId="1388"/>
    <cellStyle name="xl86 5" xfId="773"/>
    <cellStyle name="xl86 6" xfId="955"/>
    <cellStyle name="xl87" xfId="68"/>
    <cellStyle name="xl87 2" xfId="239"/>
    <cellStyle name="xl87 2 2" xfId="1193"/>
    <cellStyle name="xl87 3" xfId="366"/>
    <cellStyle name="xl87 4" xfId="578"/>
    <cellStyle name="xl87 4 2" xfId="1375"/>
    <cellStyle name="xl87 5" xfId="760"/>
    <cellStyle name="xl87 6" xfId="942"/>
    <cellStyle name="xl87 7" xfId="1091"/>
    <cellStyle name="xl88" xfId="74"/>
    <cellStyle name="xl88 2" xfId="248"/>
    <cellStyle name="xl88 2 2" xfId="1202"/>
    <cellStyle name="xl88 3" xfId="381"/>
    <cellStyle name="xl88 4" xfId="587"/>
    <cellStyle name="xl88 4 2" xfId="1384"/>
    <cellStyle name="xl88 5" xfId="769"/>
    <cellStyle name="xl88 6" xfId="951"/>
    <cellStyle name="xl88 7" xfId="1096"/>
    <cellStyle name="xl89" xfId="84"/>
    <cellStyle name="xl89 2" xfId="251"/>
    <cellStyle name="xl89 2 2" xfId="1205"/>
    <cellStyle name="xl89 3" xfId="209"/>
    <cellStyle name="xl89 4" xfId="590"/>
    <cellStyle name="xl89 4 2" xfId="1387"/>
    <cellStyle name="xl89 5" xfId="772"/>
    <cellStyle name="xl89 6" xfId="954"/>
    <cellStyle name="xl89 7" xfId="1105"/>
    <cellStyle name="xl90" xfId="70"/>
    <cellStyle name="xl90 2" xfId="253"/>
    <cellStyle name="xl90 2 2" xfId="1206"/>
    <cellStyle name="xl90 3" xfId="197"/>
    <cellStyle name="xl90 4" xfId="592"/>
    <cellStyle name="xl90 4 2" xfId="1389"/>
    <cellStyle name="xl90 5" xfId="774"/>
    <cellStyle name="xl90 6" xfId="956"/>
    <cellStyle name="xl90 7" xfId="1093"/>
    <cellStyle name="xl91" xfId="75"/>
    <cellStyle name="xl91 2" xfId="258"/>
    <cellStyle name="xl91 3" xfId="439"/>
    <cellStyle name="xl91 3 2" xfId="1289"/>
    <cellStyle name="xl91 4" xfId="597"/>
    <cellStyle name="xl91 4 2" xfId="1394"/>
    <cellStyle name="xl91 5" xfId="779"/>
    <cellStyle name="xl91 6" xfId="961"/>
    <cellStyle name="xl91 7" xfId="1097"/>
    <cellStyle name="xl92" xfId="85"/>
    <cellStyle name="xl92 2" xfId="244"/>
    <cellStyle name="xl92 2 2" xfId="1198"/>
    <cellStyle name="xl92 3" xfId="365"/>
    <cellStyle name="xl92 4" xfId="583"/>
    <cellStyle name="xl92 4 2" xfId="1380"/>
    <cellStyle name="xl92 5" xfId="765"/>
    <cellStyle name="xl92 6" xfId="947"/>
    <cellStyle name="xl92 7" xfId="1106"/>
    <cellStyle name="xl93" xfId="76"/>
    <cellStyle name="xl93 2" xfId="254"/>
    <cellStyle name="xl93 2 2" xfId="1207"/>
    <cellStyle name="xl93 3" xfId="363"/>
    <cellStyle name="xl93 4" xfId="593"/>
    <cellStyle name="xl93 4 2" xfId="1390"/>
    <cellStyle name="xl93 5" xfId="775"/>
    <cellStyle name="xl93 6" xfId="957"/>
    <cellStyle name="xl93 7" xfId="1098"/>
    <cellStyle name="xl94" xfId="79"/>
    <cellStyle name="xl94 2" xfId="241"/>
    <cellStyle name="xl94 2 2" xfId="1195"/>
    <cellStyle name="xl94 3" xfId="389"/>
    <cellStyle name="xl94 4" xfId="580"/>
    <cellStyle name="xl94 4 2" xfId="1377"/>
    <cellStyle name="xl94 5" xfId="762"/>
    <cellStyle name="xl94 6" xfId="944"/>
    <cellStyle name="xl94 7" xfId="1101"/>
    <cellStyle name="xl95" xfId="86"/>
    <cellStyle name="xl95 2" xfId="245"/>
    <cellStyle name="xl95 2 2" xfId="1199"/>
    <cellStyle name="xl95 3" xfId="231"/>
    <cellStyle name="xl95 4" xfId="584"/>
    <cellStyle name="xl95 4 2" xfId="1381"/>
    <cellStyle name="xl95 5" xfId="766"/>
    <cellStyle name="xl95 6" xfId="948"/>
    <cellStyle name="xl95 7" xfId="1107"/>
    <cellStyle name="xl96" xfId="77"/>
    <cellStyle name="xl96 2" xfId="255"/>
    <cellStyle name="xl96 2 2" xfId="1208"/>
    <cellStyle name="xl96 3" xfId="225"/>
    <cellStyle name="xl96 4" xfId="594"/>
    <cellStyle name="xl96 4 2" xfId="1391"/>
    <cellStyle name="xl96 5" xfId="776"/>
    <cellStyle name="xl96 6" xfId="958"/>
    <cellStyle name="xl96 7" xfId="1099"/>
    <cellStyle name="xl97" xfId="87"/>
    <cellStyle name="xl97 2" xfId="246"/>
    <cellStyle name="xl97 2 2" xfId="1200"/>
    <cellStyle name="xl97 3" xfId="517"/>
    <cellStyle name="xl97 4" xfId="585"/>
    <cellStyle name="xl97 4 2" xfId="1382"/>
    <cellStyle name="xl97 5" xfId="767"/>
    <cellStyle name="xl97 6" xfId="949"/>
    <cellStyle name="xl98" xfId="71"/>
    <cellStyle name="xl98 2" xfId="249"/>
    <cellStyle name="xl98 2 2" xfId="1203"/>
    <cellStyle name="xl98 3" xfId="374"/>
    <cellStyle name="xl98 4" xfId="588"/>
    <cellStyle name="xl98 4 2" xfId="1385"/>
    <cellStyle name="xl98 5" xfId="770"/>
    <cellStyle name="xl98 6" xfId="952"/>
    <cellStyle name="xl98 7" xfId="1094"/>
    <cellStyle name="xl99" xfId="72"/>
    <cellStyle name="xl99 2" xfId="256"/>
    <cellStyle name="xl99 2 2" xfId="1209"/>
    <cellStyle name="xl99 3" xfId="233"/>
    <cellStyle name="xl99 4" xfId="595"/>
    <cellStyle name="xl99 4 2" xfId="1392"/>
    <cellStyle name="xl99 5" xfId="777"/>
    <cellStyle name="xl99 6" xfId="959"/>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3"/>
  <sheetViews>
    <sheetView showGridLines="0" tabSelected="1" view="pageBreakPreview" zoomScaleNormal="70" zoomScaleSheetLayoutView="100" workbookViewId="0">
      <selection activeCell="B539" sqref="B539"/>
    </sheetView>
  </sheetViews>
  <sheetFormatPr defaultColWidth="9.109375" defaultRowHeight="15.6" outlineLevelCol="1" x14ac:dyDescent="0.3"/>
  <cols>
    <col min="1" max="1" width="27.88671875" style="5" customWidth="1"/>
    <col min="2" max="2" width="56.664062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66.599999999999994" customHeight="1" x14ac:dyDescent="0.3">
      <c r="A1" s="34" t="s">
        <v>999</v>
      </c>
      <c r="B1" s="34"/>
      <c r="C1" s="34"/>
      <c r="D1" s="34"/>
      <c r="E1" s="34"/>
    </row>
    <row r="2" spans="1:5" ht="17.25" customHeight="1" x14ac:dyDescent="0.3">
      <c r="A2" s="33" t="s">
        <v>154</v>
      </c>
      <c r="B2" s="33"/>
      <c r="C2" s="33"/>
      <c r="D2" s="33"/>
      <c r="E2" s="33"/>
    </row>
    <row r="3" spans="1:5" ht="81" customHeight="1" x14ac:dyDescent="0.3">
      <c r="A3" s="7" t="s">
        <v>30</v>
      </c>
      <c r="B3" s="7" t="s">
        <v>31</v>
      </c>
      <c r="C3" s="1" t="s">
        <v>744</v>
      </c>
      <c r="D3" s="1" t="s">
        <v>1000</v>
      </c>
      <c r="E3" s="1" t="s">
        <v>155</v>
      </c>
    </row>
    <row r="4" spans="1:5" x14ac:dyDescent="0.3">
      <c r="A4" s="17" t="s">
        <v>156</v>
      </c>
      <c r="B4" s="18" t="s">
        <v>32</v>
      </c>
      <c r="C4" s="11">
        <f>C5+C25+C49+C59+C67+C73+C97+C111+C138+C157+C171+C182+C187+C234</f>
        <v>45968838432.779999</v>
      </c>
      <c r="D4" s="11">
        <f>D5+D25+D49+D59+D67+D73+D97+D111+D138+D157+D171+D182+D187+D234</f>
        <v>54340182232.699989</v>
      </c>
      <c r="E4" s="16">
        <f>D4/C4*100</f>
        <v>118.21091001061809</v>
      </c>
    </row>
    <row r="5" spans="1:5" x14ac:dyDescent="0.3">
      <c r="A5" s="17" t="s">
        <v>157</v>
      </c>
      <c r="B5" s="18" t="s">
        <v>33</v>
      </c>
      <c r="C5" s="11">
        <f>C6+C15</f>
        <v>27352852000</v>
      </c>
      <c r="D5" s="11">
        <f>D6+D15</f>
        <v>33794435296.57</v>
      </c>
      <c r="E5" s="16">
        <f t="shared" ref="E5:E85" si="0">D5/C5*100</f>
        <v>123.54995119547314</v>
      </c>
    </row>
    <row r="6" spans="1:5" x14ac:dyDescent="0.3">
      <c r="A6" s="2" t="s">
        <v>158</v>
      </c>
      <c r="B6" s="3" t="s">
        <v>34</v>
      </c>
      <c r="C6" s="12">
        <f>C7+C11+C13+C14</f>
        <v>11956263000</v>
      </c>
      <c r="D6" s="12">
        <f>D7+D11+D13+D14</f>
        <v>15428538687.559999</v>
      </c>
      <c r="E6" s="15">
        <f t="shared" si="0"/>
        <v>129.04147966266717</v>
      </c>
    </row>
    <row r="7" spans="1:5" ht="46.8" x14ac:dyDescent="0.3">
      <c r="A7" s="2" t="s">
        <v>159</v>
      </c>
      <c r="B7" s="3" t="s">
        <v>35</v>
      </c>
      <c r="C7" s="12">
        <f>C8+C9</f>
        <v>11062602000</v>
      </c>
      <c r="D7" s="12">
        <f>D8+D9+D10</f>
        <v>14288959032.610001</v>
      </c>
      <c r="E7" s="15">
        <f t="shared" si="0"/>
        <v>129.16454042737865</v>
      </c>
    </row>
    <row r="8" spans="1:5" ht="169.2" customHeight="1" x14ac:dyDescent="0.3">
      <c r="A8" s="2" t="s">
        <v>160</v>
      </c>
      <c r="B8" s="30" t="s">
        <v>745</v>
      </c>
      <c r="C8" s="12">
        <v>10982602000</v>
      </c>
      <c r="D8" s="12">
        <v>14284406298.17</v>
      </c>
      <c r="E8" s="15">
        <f t="shared" si="0"/>
        <v>130.06395295185968</v>
      </c>
    </row>
    <row r="9" spans="1:5" ht="96.6" customHeight="1" x14ac:dyDescent="0.3">
      <c r="A9" s="2" t="s">
        <v>161</v>
      </c>
      <c r="B9" s="30" t="s">
        <v>746</v>
      </c>
      <c r="C9" s="12">
        <v>80000000</v>
      </c>
      <c r="D9" s="12">
        <v>4192840.44</v>
      </c>
      <c r="E9" s="15">
        <f t="shared" si="0"/>
        <v>5.2410505499999998</v>
      </c>
    </row>
    <row r="10" spans="1:5" ht="49.2" customHeight="1" x14ac:dyDescent="0.3">
      <c r="A10" s="2" t="s">
        <v>946</v>
      </c>
      <c r="B10" s="30" t="s">
        <v>945</v>
      </c>
      <c r="C10" s="12">
        <v>0</v>
      </c>
      <c r="D10" s="12">
        <v>359894</v>
      </c>
      <c r="E10" s="15"/>
    </row>
    <row r="11" spans="1:5" ht="62.4" x14ac:dyDescent="0.3">
      <c r="A11" s="2" t="s">
        <v>751</v>
      </c>
      <c r="B11" s="3" t="s">
        <v>747</v>
      </c>
      <c r="C11" s="12">
        <f>C12</f>
        <v>230609000</v>
      </c>
      <c r="D11" s="12">
        <f>D12</f>
        <v>0</v>
      </c>
      <c r="E11" s="15">
        <f t="shared" si="0"/>
        <v>0</v>
      </c>
    </row>
    <row r="12" spans="1:5" ht="189" customHeight="1" x14ac:dyDescent="0.3">
      <c r="A12" s="2" t="s">
        <v>752</v>
      </c>
      <c r="B12" s="3" t="s">
        <v>748</v>
      </c>
      <c r="C12" s="12">
        <v>230609000</v>
      </c>
      <c r="D12" s="12">
        <v>0</v>
      </c>
      <c r="E12" s="15">
        <f t="shared" si="0"/>
        <v>0</v>
      </c>
    </row>
    <row r="13" spans="1:5" ht="157.19999999999999" customHeight="1" x14ac:dyDescent="0.3">
      <c r="A13" s="2" t="s">
        <v>753</v>
      </c>
      <c r="B13" s="3" t="s">
        <v>749</v>
      </c>
      <c r="C13" s="12">
        <v>663052000</v>
      </c>
      <c r="D13" s="12">
        <v>905264147.14999998</v>
      </c>
      <c r="E13" s="15">
        <f t="shared" si="0"/>
        <v>136.52988712046715</v>
      </c>
    </row>
    <row r="14" spans="1:5" ht="157.19999999999999" customHeight="1" x14ac:dyDescent="0.3">
      <c r="A14" s="2" t="s">
        <v>754</v>
      </c>
      <c r="B14" s="3" t="s">
        <v>750</v>
      </c>
      <c r="C14" s="12">
        <v>0</v>
      </c>
      <c r="D14" s="12">
        <v>234315507.80000001</v>
      </c>
      <c r="E14" s="15"/>
    </row>
    <row r="15" spans="1:5" x14ac:dyDescent="0.3">
      <c r="A15" s="2" t="s">
        <v>162</v>
      </c>
      <c r="B15" s="3" t="s">
        <v>36</v>
      </c>
      <c r="C15" s="12">
        <f>SUM(C16:C24)</f>
        <v>15396589000</v>
      </c>
      <c r="D15" s="12">
        <f>SUM(D16:D24)</f>
        <v>18365896609.010002</v>
      </c>
      <c r="E15" s="15">
        <f t="shared" si="0"/>
        <v>119.28548985109626</v>
      </c>
    </row>
    <row r="16" spans="1:5" ht="109.2" x14ac:dyDescent="0.3">
      <c r="A16" s="2" t="s">
        <v>163</v>
      </c>
      <c r="B16" s="3" t="s">
        <v>755</v>
      </c>
      <c r="C16" s="12">
        <v>14255022000</v>
      </c>
      <c r="D16" s="12">
        <v>16235871017.4</v>
      </c>
      <c r="E16" s="15">
        <f t="shared" si="0"/>
        <v>113.89579768729925</v>
      </c>
    </row>
    <row r="17" spans="1:5" ht="124.8" x14ac:dyDescent="0.3">
      <c r="A17" s="2" t="s">
        <v>164</v>
      </c>
      <c r="B17" s="3" t="s">
        <v>37</v>
      </c>
      <c r="C17" s="12">
        <v>146481000</v>
      </c>
      <c r="D17" s="12">
        <v>81947200.069999993</v>
      </c>
      <c r="E17" s="15">
        <f t="shared" si="0"/>
        <v>55.943910862159598</v>
      </c>
    </row>
    <row r="18" spans="1:5" ht="46.8" x14ac:dyDescent="0.3">
      <c r="A18" s="2" t="s">
        <v>165</v>
      </c>
      <c r="B18" s="3" t="s">
        <v>148</v>
      </c>
      <c r="C18" s="12">
        <v>186656000</v>
      </c>
      <c r="D18" s="12">
        <v>155483626.16999999</v>
      </c>
      <c r="E18" s="15">
        <f t="shared" si="0"/>
        <v>83.299559708769067</v>
      </c>
    </row>
    <row r="19" spans="1:5" ht="95.4" customHeight="1" x14ac:dyDescent="0.3">
      <c r="A19" s="2" t="s">
        <v>166</v>
      </c>
      <c r="B19" s="3" t="s">
        <v>149</v>
      </c>
      <c r="C19" s="12">
        <v>80130000</v>
      </c>
      <c r="D19" s="12">
        <v>84209725.189999998</v>
      </c>
      <c r="E19" s="15">
        <f t="shared" si="0"/>
        <v>105.09138299014103</v>
      </c>
    </row>
    <row r="20" spans="1:5" ht="111.6" customHeight="1" x14ac:dyDescent="0.3">
      <c r="A20" s="2" t="s">
        <v>985</v>
      </c>
      <c r="B20" s="3" t="s">
        <v>986</v>
      </c>
      <c r="C20" s="12">
        <v>0</v>
      </c>
      <c r="D20" s="12">
        <v>539500</v>
      </c>
      <c r="E20" s="15"/>
    </row>
    <row r="21" spans="1:5" ht="142.19999999999999" customHeight="1" x14ac:dyDescent="0.3">
      <c r="A21" s="2" t="s">
        <v>551</v>
      </c>
      <c r="B21" s="19" t="s">
        <v>756</v>
      </c>
      <c r="C21" s="12">
        <v>628300000</v>
      </c>
      <c r="D21" s="12">
        <v>750874202.46000004</v>
      </c>
      <c r="E21" s="15">
        <f t="shared" si="0"/>
        <v>119.50886558332007</v>
      </c>
    </row>
    <row r="22" spans="1:5" ht="111.6" customHeight="1" x14ac:dyDescent="0.3">
      <c r="A22" s="2" t="s">
        <v>757</v>
      </c>
      <c r="B22" s="19" t="s">
        <v>758</v>
      </c>
      <c r="C22" s="12">
        <v>0</v>
      </c>
      <c r="D22" s="12">
        <v>236243.52</v>
      </c>
      <c r="E22" s="15"/>
    </row>
    <row r="23" spans="1:5" ht="62.4" x14ac:dyDescent="0.3">
      <c r="A23" s="2" t="s">
        <v>761</v>
      </c>
      <c r="B23" s="19" t="s">
        <v>759</v>
      </c>
      <c r="C23" s="12">
        <v>60000000</v>
      </c>
      <c r="D23" s="12">
        <v>315514867.45999998</v>
      </c>
      <c r="E23" s="15">
        <f t="shared" si="0"/>
        <v>525.8581124333333</v>
      </c>
    </row>
    <row r="24" spans="1:5" ht="62.4" x14ac:dyDescent="0.3">
      <c r="A24" s="2" t="s">
        <v>762</v>
      </c>
      <c r="B24" s="19" t="s">
        <v>760</v>
      </c>
      <c r="C24" s="12">
        <v>40000000</v>
      </c>
      <c r="D24" s="12">
        <v>741220226.74000001</v>
      </c>
      <c r="E24" s="15">
        <f t="shared" si="0"/>
        <v>1853.0505668500002</v>
      </c>
    </row>
    <row r="25" spans="1:5" ht="46.8" x14ac:dyDescent="0.3">
      <c r="A25" s="17" t="s">
        <v>167</v>
      </c>
      <c r="B25" s="18" t="s">
        <v>38</v>
      </c>
      <c r="C25" s="11">
        <f>C26</f>
        <v>6720530650</v>
      </c>
      <c r="D25" s="11">
        <f>D26</f>
        <v>7474628340.8600006</v>
      </c>
      <c r="E25" s="16">
        <f t="shared" si="0"/>
        <v>111.22080576866354</v>
      </c>
    </row>
    <row r="26" spans="1:5" ht="31.2" x14ac:dyDescent="0.3">
      <c r="A26" s="2" t="s">
        <v>333</v>
      </c>
      <c r="B26" s="13" t="s">
        <v>332</v>
      </c>
      <c r="C26" s="12">
        <f>C27+C28+C29+C32+C33+C34+C35+C36+C39+C42+C45+C48</f>
        <v>6720530650</v>
      </c>
      <c r="D26" s="12">
        <f>D27+D28+D29+D32+D33+D34+D35+D36+D39+D42+D45+D48</f>
        <v>7474628340.8600006</v>
      </c>
      <c r="E26" s="15">
        <f t="shared" si="0"/>
        <v>111.22080576866354</v>
      </c>
    </row>
    <row r="27" spans="1:5" ht="34.200000000000003" customHeight="1" x14ac:dyDescent="0.3">
      <c r="A27" s="2" t="s">
        <v>168</v>
      </c>
      <c r="B27" s="3" t="s">
        <v>612</v>
      </c>
      <c r="C27" s="12">
        <v>469636000</v>
      </c>
      <c r="D27" s="12">
        <v>372367523.52999997</v>
      </c>
      <c r="E27" s="15">
        <f t="shared" si="0"/>
        <v>79.288539109012078</v>
      </c>
    </row>
    <row r="28" spans="1:5" ht="31.2" x14ac:dyDescent="0.3">
      <c r="A28" s="2" t="s">
        <v>169</v>
      </c>
      <c r="B28" s="3" t="s">
        <v>39</v>
      </c>
      <c r="C28" s="12">
        <v>243330000</v>
      </c>
      <c r="D28" s="12">
        <v>281851732.31</v>
      </c>
      <c r="E28" s="15">
        <f t="shared" si="0"/>
        <v>115.83106575843505</v>
      </c>
    </row>
    <row r="29" spans="1:5" ht="200.4" customHeight="1" x14ac:dyDescent="0.3">
      <c r="A29" s="2" t="s">
        <v>170</v>
      </c>
      <c r="B29" s="3" t="s">
        <v>613</v>
      </c>
      <c r="C29" s="12">
        <f>SUM(C30:C31)</f>
        <v>1430325700</v>
      </c>
      <c r="D29" s="12">
        <f>SUM(D30:D31)</f>
        <v>1486899561.7</v>
      </c>
      <c r="E29" s="15">
        <f t="shared" si="0"/>
        <v>103.9553132339019</v>
      </c>
    </row>
    <row r="30" spans="1:5" ht="214.2" customHeight="1" x14ac:dyDescent="0.3">
      <c r="A30" s="2" t="s">
        <v>171</v>
      </c>
      <c r="B30" s="3" t="s">
        <v>614</v>
      </c>
      <c r="C30" s="12">
        <v>910237100</v>
      </c>
      <c r="D30" s="12">
        <v>960493732.88</v>
      </c>
      <c r="E30" s="15">
        <f t="shared" si="0"/>
        <v>105.5212683464561</v>
      </c>
    </row>
    <row r="31" spans="1:5" ht="278.39999999999998" customHeight="1" x14ac:dyDescent="0.3">
      <c r="A31" s="2" t="s">
        <v>172</v>
      </c>
      <c r="B31" s="3" t="s">
        <v>615</v>
      </c>
      <c r="C31" s="12">
        <v>520088600</v>
      </c>
      <c r="D31" s="12">
        <v>526405828.81999999</v>
      </c>
      <c r="E31" s="15">
        <f t="shared" si="0"/>
        <v>101.21464473937709</v>
      </c>
    </row>
    <row r="32" spans="1:5" ht="143.4" customHeight="1" x14ac:dyDescent="0.3">
      <c r="A32" s="2" t="s">
        <v>453</v>
      </c>
      <c r="B32" s="3" t="s">
        <v>616</v>
      </c>
      <c r="C32" s="12">
        <v>1388170</v>
      </c>
      <c r="D32" s="12">
        <v>1438577.45</v>
      </c>
      <c r="E32" s="15">
        <f t="shared" si="0"/>
        <v>103.63121591735882</v>
      </c>
    </row>
    <row r="33" spans="1:5" ht="109.8" customHeight="1" x14ac:dyDescent="0.3">
      <c r="A33" s="2" t="s">
        <v>542</v>
      </c>
      <c r="B33" s="3" t="s">
        <v>763</v>
      </c>
      <c r="C33" s="12">
        <v>7630</v>
      </c>
      <c r="D33" s="12">
        <v>-2398.31</v>
      </c>
      <c r="E33" s="15"/>
    </row>
    <row r="34" spans="1:5" ht="93.6" x14ac:dyDescent="0.3">
      <c r="A34" s="2" t="s">
        <v>454</v>
      </c>
      <c r="B34" s="3" t="s">
        <v>764</v>
      </c>
      <c r="C34" s="12">
        <v>76560</v>
      </c>
      <c r="D34" s="12">
        <v>56524.32</v>
      </c>
      <c r="E34" s="15">
        <f t="shared" si="0"/>
        <v>73.830094043887158</v>
      </c>
    </row>
    <row r="35" spans="1:5" ht="80.400000000000006" customHeight="1" x14ac:dyDescent="0.3">
      <c r="A35" s="2" t="s">
        <v>455</v>
      </c>
      <c r="B35" s="3" t="s">
        <v>765</v>
      </c>
      <c r="C35" s="12">
        <v>878590</v>
      </c>
      <c r="D35" s="12">
        <v>809578.32</v>
      </c>
      <c r="E35" s="15">
        <f t="shared" si="0"/>
        <v>92.145178069406654</v>
      </c>
    </row>
    <row r="36" spans="1:5" ht="80.400000000000006" customHeight="1" x14ac:dyDescent="0.3">
      <c r="A36" s="2" t="s">
        <v>173</v>
      </c>
      <c r="B36" s="3" t="s">
        <v>40</v>
      </c>
      <c r="C36" s="12">
        <f>C37+C38</f>
        <v>2166896000</v>
      </c>
      <c r="D36" s="12">
        <f>D37+D38</f>
        <v>2759216832.8200002</v>
      </c>
      <c r="E36" s="15">
        <f t="shared" si="0"/>
        <v>127.33499128799906</v>
      </c>
    </row>
    <row r="37" spans="1:5" ht="125.4" customHeight="1" x14ac:dyDescent="0.3">
      <c r="A37" s="2" t="s">
        <v>174</v>
      </c>
      <c r="B37" s="3" t="s">
        <v>41</v>
      </c>
      <c r="C37" s="12">
        <v>1813866000</v>
      </c>
      <c r="D37" s="12">
        <v>2309686247.3600001</v>
      </c>
      <c r="E37" s="15">
        <f t="shared" si="0"/>
        <v>127.33499869119329</v>
      </c>
    </row>
    <row r="38" spans="1:5" ht="127.8" customHeight="1" x14ac:dyDescent="0.3">
      <c r="A38" s="2" t="s">
        <v>456</v>
      </c>
      <c r="B38" s="3" t="s">
        <v>766</v>
      </c>
      <c r="C38" s="12">
        <v>353030000</v>
      </c>
      <c r="D38" s="12">
        <v>449530585.45999998</v>
      </c>
      <c r="E38" s="15">
        <f t="shared" si="0"/>
        <v>127.33495325043197</v>
      </c>
    </row>
    <row r="39" spans="1:5" ht="94.8" customHeight="1" x14ac:dyDescent="0.3">
      <c r="A39" s="2" t="s">
        <v>175</v>
      </c>
      <c r="B39" s="3" t="s">
        <v>42</v>
      </c>
      <c r="C39" s="12">
        <f>C40+C41</f>
        <v>15051000</v>
      </c>
      <c r="D39" s="12">
        <f>D40+D41</f>
        <v>14411107.91</v>
      </c>
      <c r="E39" s="15">
        <f t="shared" si="0"/>
        <v>95.748507806790258</v>
      </c>
    </row>
    <row r="40" spans="1:5" ht="144.6" customHeight="1" x14ac:dyDescent="0.3">
      <c r="A40" s="2" t="s">
        <v>176</v>
      </c>
      <c r="B40" s="3" t="s">
        <v>43</v>
      </c>
      <c r="C40" s="12">
        <v>12599000</v>
      </c>
      <c r="D40" s="12">
        <v>12063255.529999999</v>
      </c>
      <c r="E40" s="15">
        <f t="shared" si="0"/>
        <v>95.747722279545982</v>
      </c>
    </row>
    <row r="41" spans="1:5" ht="143.4" customHeight="1" x14ac:dyDescent="0.3">
      <c r="A41" s="2" t="s">
        <v>457</v>
      </c>
      <c r="B41" s="3" t="s">
        <v>767</v>
      </c>
      <c r="C41" s="12">
        <v>2452000</v>
      </c>
      <c r="D41" s="12">
        <v>2347852.38</v>
      </c>
      <c r="E41" s="15">
        <f t="shared" si="0"/>
        <v>95.752544045676984</v>
      </c>
    </row>
    <row r="42" spans="1:5" ht="78.599999999999994" customHeight="1" x14ac:dyDescent="0.3">
      <c r="A42" s="2" t="s">
        <v>177</v>
      </c>
      <c r="B42" s="3" t="s">
        <v>44</v>
      </c>
      <c r="C42" s="12">
        <f>C43+C44</f>
        <v>2678724000</v>
      </c>
      <c r="D42" s="12">
        <f>D43+D44</f>
        <v>2851865912.04</v>
      </c>
      <c r="E42" s="15">
        <f t="shared" si="0"/>
        <v>106.46359654970053</v>
      </c>
    </row>
    <row r="43" spans="1:5" ht="126.6" customHeight="1" x14ac:dyDescent="0.3">
      <c r="A43" s="2" t="s">
        <v>178</v>
      </c>
      <c r="B43" s="3" t="s">
        <v>45</v>
      </c>
      <c r="C43" s="12">
        <v>2242307000</v>
      </c>
      <c r="D43" s="12">
        <v>2387240972.8299999</v>
      </c>
      <c r="E43" s="15">
        <f t="shared" si="0"/>
        <v>106.46360970331004</v>
      </c>
    </row>
    <row r="44" spans="1:5" ht="127.8" customHeight="1" x14ac:dyDescent="0.3">
      <c r="A44" s="2" t="s">
        <v>458</v>
      </c>
      <c r="B44" s="3" t="s">
        <v>768</v>
      </c>
      <c r="C44" s="12">
        <v>436417000</v>
      </c>
      <c r="D44" s="12">
        <v>464624939.20999998</v>
      </c>
      <c r="E44" s="15">
        <f t="shared" si="0"/>
        <v>106.4635289665618</v>
      </c>
    </row>
    <row r="45" spans="1:5" ht="79.2" customHeight="1" x14ac:dyDescent="0.3">
      <c r="A45" s="2" t="s">
        <v>179</v>
      </c>
      <c r="B45" s="3" t="s">
        <v>46</v>
      </c>
      <c r="C45" s="12">
        <f>C46+C47</f>
        <v>-285783000</v>
      </c>
      <c r="D45" s="12">
        <f>D46+D47</f>
        <v>-300408813.06999999</v>
      </c>
      <c r="E45" s="15">
        <f t="shared" si="0"/>
        <v>105.11780374269988</v>
      </c>
    </row>
    <row r="46" spans="1:5" ht="128.4" customHeight="1" x14ac:dyDescent="0.3">
      <c r="A46" s="2" t="s">
        <v>180</v>
      </c>
      <c r="B46" s="3" t="s">
        <v>47</v>
      </c>
      <c r="C46" s="12">
        <v>-239223000</v>
      </c>
      <c r="D46" s="12">
        <v>-251466320.36000001</v>
      </c>
      <c r="E46" s="15">
        <f t="shared" si="0"/>
        <v>105.11795285570369</v>
      </c>
    </row>
    <row r="47" spans="1:5" ht="127.2" customHeight="1" x14ac:dyDescent="0.3">
      <c r="A47" s="2" t="s">
        <v>459</v>
      </c>
      <c r="B47" s="3" t="s">
        <v>769</v>
      </c>
      <c r="C47" s="12">
        <v>-46560000</v>
      </c>
      <c r="D47" s="12">
        <v>-48942492.710000001</v>
      </c>
      <c r="E47" s="15">
        <f t="shared" si="0"/>
        <v>105.11703760738831</v>
      </c>
    </row>
    <row r="48" spans="1:5" ht="93.6" x14ac:dyDescent="0.3">
      <c r="A48" s="2" t="s">
        <v>696</v>
      </c>
      <c r="B48" s="3" t="s">
        <v>697</v>
      </c>
      <c r="C48" s="12">
        <v>0</v>
      </c>
      <c r="D48" s="12">
        <v>6122201.8399999999</v>
      </c>
      <c r="E48" s="15"/>
    </row>
    <row r="49" spans="1:5" x14ac:dyDescent="0.3">
      <c r="A49" s="17" t="s">
        <v>181</v>
      </c>
      <c r="B49" s="18" t="s">
        <v>48</v>
      </c>
      <c r="C49" s="11">
        <f>C50+C58</f>
        <v>4981450000</v>
      </c>
      <c r="D49" s="11">
        <f>D50+D58</f>
        <v>5171986477.8599997</v>
      </c>
      <c r="E49" s="16">
        <f t="shared" si="0"/>
        <v>103.82492001043873</v>
      </c>
    </row>
    <row r="50" spans="1:5" ht="31.2" x14ac:dyDescent="0.3">
      <c r="A50" s="2" t="s">
        <v>182</v>
      </c>
      <c r="B50" s="8" t="s">
        <v>49</v>
      </c>
      <c r="C50" s="12">
        <f>C51+C54+C57</f>
        <v>4906287000</v>
      </c>
      <c r="D50" s="12">
        <f>D51+D54+D57</f>
        <v>5030232522.3800001</v>
      </c>
      <c r="E50" s="15">
        <f t="shared" si="0"/>
        <v>102.52625911162556</v>
      </c>
    </row>
    <row r="51" spans="1:5" ht="31.2" x14ac:dyDescent="0.3">
      <c r="A51" s="2" t="s">
        <v>183</v>
      </c>
      <c r="B51" s="8" t="s">
        <v>50</v>
      </c>
      <c r="C51" s="12">
        <f>C52</f>
        <v>3339422000</v>
      </c>
      <c r="D51" s="12">
        <f>D52+D53</f>
        <v>3459562076.8499999</v>
      </c>
      <c r="E51" s="15">
        <f t="shared" si="0"/>
        <v>103.59763087294746</v>
      </c>
    </row>
    <row r="52" spans="1:5" ht="31.2" x14ac:dyDescent="0.3">
      <c r="A52" s="2" t="s">
        <v>184</v>
      </c>
      <c r="B52" s="8" t="s">
        <v>50</v>
      </c>
      <c r="C52" s="12">
        <v>3339422000</v>
      </c>
      <c r="D52" s="12">
        <v>3459722456.0999999</v>
      </c>
      <c r="E52" s="15">
        <f t="shared" si="0"/>
        <v>103.60243347800906</v>
      </c>
    </row>
    <row r="53" spans="1:5" ht="46.8" x14ac:dyDescent="0.3">
      <c r="A53" s="2" t="s">
        <v>334</v>
      </c>
      <c r="B53" s="13" t="s">
        <v>335</v>
      </c>
      <c r="C53" s="12">
        <v>0</v>
      </c>
      <c r="D53" s="12">
        <v>-160379.25</v>
      </c>
      <c r="E53" s="15"/>
    </row>
    <row r="54" spans="1:5" ht="46.8" x14ac:dyDescent="0.3">
      <c r="A54" s="2" t="s">
        <v>185</v>
      </c>
      <c r="B54" s="8" t="s">
        <v>51</v>
      </c>
      <c r="C54" s="12">
        <f>C55</f>
        <v>1566865000</v>
      </c>
      <c r="D54" s="12">
        <f>D55+D56</f>
        <v>1570667860.0900002</v>
      </c>
      <c r="E54" s="15">
        <f t="shared" si="0"/>
        <v>100.24270502500217</v>
      </c>
    </row>
    <row r="55" spans="1:5" ht="65.400000000000006" customHeight="1" x14ac:dyDescent="0.3">
      <c r="A55" s="2" t="s">
        <v>186</v>
      </c>
      <c r="B55" s="8" t="s">
        <v>52</v>
      </c>
      <c r="C55" s="12">
        <v>1566865000</v>
      </c>
      <c r="D55" s="12">
        <v>1570615792.6500001</v>
      </c>
      <c r="E55" s="15">
        <f t="shared" si="0"/>
        <v>100.23938199206697</v>
      </c>
    </row>
    <row r="56" spans="1:5" ht="62.4" x14ac:dyDescent="0.3">
      <c r="A56" s="2" t="s">
        <v>336</v>
      </c>
      <c r="B56" s="13" t="s">
        <v>337</v>
      </c>
      <c r="C56" s="12">
        <v>0</v>
      </c>
      <c r="D56" s="12">
        <v>52067.44</v>
      </c>
      <c r="E56" s="15"/>
    </row>
    <row r="57" spans="1:5" ht="46.8" x14ac:dyDescent="0.3">
      <c r="A57" s="2" t="s">
        <v>338</v>
      </c>
      <c r="B57" s="13" t="s">
        <v>339</v>
      </c>
      <c r="C57" s="12">
        <v>0</v>
      </c>
      <c r="D57" s="12">
        <v>2585.44</v>
      </c>
      <c r="E57" s="15"/>
    </row>
    <row r="58" spans="1:5" x14ac:dyDescent="0.3">
      <c r="A58" s="2" t="s">
        <v>550</v>
      </c>
      <c r="B58" s="13" t="s">
        <v>549</v>
      </c>
      <c r="C58" s="12">
        <v>75163000</v>
      </c>
      <c r="D58" s="12">
        <v>141753955.47999999</v>
      </c>
      <c r="E58" s="15">
        <f t="shared" si="0"/>
        <v>188.59539331852108</v>
      </c>
    </row>
    <row r="59" spans="1:5" x14ac:dyDescent="0.3">
      <c r="A59" s="17" t="s">
        <v>187</v>
      </c>
      <c r="B59" s="18" t="s">
        <v>53</v>
      </c>
      <c r="C59" s="11">
        <f>C60+C63+C66</f>
        <v>4831255000</v>
      </c>
      <c r="D59" s="11">
        <f>D60+D63+D66</f>
        <v>4369598706.3500004</v>
      </c>
      <c r="E59" s="16">
        <f t="shared" si="0"/>
        <v>90.444381560277819</v>
      </c>
    </row>
    <row r="60" spans="1:5" x14ac:dyDescent="0.3">
      <c r="A60" s="2" t="s">
        <v>188</v>
      </c>
      <c r="B60" s="3" t="s">
        <v>54</v>
      </c>
      <c r="C60" s="12">
        <f>SUM(C61:C62)</f>
        <v>3660349000</v>
      </c>
      <c r="D60" s="12">
        <f>SUM(D61:D62)</f>
        <v>3218855092.5900002</v>
      </c>
      <c r="E60" s="15">
        <f t="shared" si="0"/>
        <v>87.938475063170202</v>
      </c>
    </row>
    <row r="61" spans="1:5" ht="31.2" x14ac:dyDescent="0.3">
      <c r="A61" s="2" t="s">
        <v>189</v>
      </c>
      <c r="B61" s="3" t="s">
        <v>55</v>
      </c>
      <c r="C61" s="12">
        <v>3601783000</v>
      </c>
      <c r="D61" s="12">
        <v>3126056703.1900001</v>
      </c>
      <c r="E61" s="15">
        <f t="shared" si="0"/>
        <v>86.791922311532929</v>
      </c>
    </row>
    <row r="62" spans="1:5" ht="31.2" x14ac:dyDescent="0.3">
      <c r="A62" s="2" t="s">
        <v>190</v>
      </c>
      <c r="B62" s="3" t="s">
        <v>56</v>
      </c>
      <c r="C62" s="12">
        <v>58566000</v>
      </c>
      <c r="D62" s="12">
        <v>92798389.400000006</v>
      </c>
      <c r="E62" s="15">
        <f t="shared" si="0"/>
        <v>158.45096028412391</v>
      </c>
    </row>
    <row r="63" spans="1:5" x14ac:dyDescent="0.3">
      <c r="A63" s="2" t="s">
        <v>191</v>
      </c>
      <c r="B63" s="3" t="s">
        <v>57</v>
      </c>
      <c r="C63" s="12">
        <f>SUM(C64:C65)</f>
        <v>1132121000</v>
      </c>
      <c r="D63" s="12">
        <f>SUM(D64:D65)</f>
        <v>1131793114.01</v>
      </c>
      <c r="E63" s="15">
        <f t="shared" si="0"/>
        <v>99.971037902309021</v>
      </c>
    </row>
    <row r="64" spans="1:5" x14ac:dyDescent="0.3">
      <c r="A64" s="2" t="s">
        <v>192</v>
      </c>
      <c r="B64" s="3" t="s">
        <v>58</v>
      </c>
      <c r="C64" s="12">
        <v>251214000</v>
      </c>
      <c r="D64" s="12">
        <v>225707953.75</v>
      </c>
      <c r="E64" s="15">
        <f t="shared" si="0"/>
        <v>89.846885026312222</v>
      </c>
    </row>
    <row r="65" spans="1:5" x14ac:dyDescent="0.3">
      <c r="A65" s="2" t="s">
        <v>193</v>
      </c>
      <c r="B65" s="3" t="s">
        <v>59</v>
      </c>
      <c r="C65" s="12">
        <v>880907000</v>
      </c>
      <c r="D65" s="12">
        <v>906085160.25999999</v>
      </c>
      <c r="E65" s="15">
        <f t="shared" si="0"/>
        <v>102.85820867128994</v>
      </c>
    </row>
    <row r="66" spans="1:5" x14ac:dyDescent="0.3">
      <c r="A66" s="2" t="s">
        <v>194</v>
      </c>
      <c r="B66" s="3" t="s">
        <v>60</v>
      </c>
      <c r="C66" s="12">
        <v>38785000</v>
      </c>
      <c r="D66" s="12">
        <v>18950499.75</v>
      </c>
      <c r="E66" s="15">
        <f t="shared" si="0"/>
        <v>48.860383524558465</v>
      </c>
    </row>
    <row r="67" spans="1:5" ht="31.2" x14ac:dyDescent="0.3">
      <c r="A67" s="17" t="s">
        <v>195</v>
      </c>
      <c r="B67" s="18" t="s">
        <v>61</v>
      </c>
      <c r="C67" s="11">
        <f>C68+C71</f>
        <v>30373000</v>
      </c>
      <c r="D67" s="11">
        <f>D68+D71</f>
        <v>36095576.25</v>
      </c>
      <c r="E67" s="16">
        <f t="shared" si="0"/>
        <v>118.84099776116945</v>
      </c>
    </row>
    <row r="68" spans="1:5" x14ac:dyDescent="0.3">
      <c r="A68" s="2" t="s">
        <v>196</v>
      </c>
      <c r="B68" s="3" t="s">
        <v>62</v>
      </c>
      <c r="C68" s="12">
        <f>SUM(C69:C70)</f>
        <v>29978000</v>
      </c>
      <c r="D68" s="12">
        <f>SUM(D69:D70)</f>
        <v>35077085.689999998</v>
      </c>
      <c r="E68" s="15">
        <f t="shared" si="0"/>
        <v>117.00942587897791</v>
      </c>
    </row>
    <row r="69" spans="1:5" ht="31.2" x14ac:dyDescent="0.3">
      <c r="A69" s="2" t="s">
        <v>197</v>
      </c>
      <c r="B69" s="3" t="s">
        <v>63</v>
      </c>
      <c r="C69" s="12">
        <v>19145000</v>
      </c>
      <c r="D69" s="12">
        <v>21618930.289999999</v>
      </c>
      <c r="E69" s="15">
        <f t="shared" si="0"/>
        <v>112.9220699399321</v>
      </c>
    </row>
    <row r="70" spans="1:5" ht="129.6" customHeight="1" x14ac:dyDescent="0.3">
      <c r="A70" s="2" t="s">
        <v>198</v>
      </c>
      <c r="B70" s="3" t="s">
        <v>770</v>
      </c>
      <c r="C70" s="12">
        <v>10833000</v>
      </c>
      <c r="D70" s="12">
        <v>13458155.4</v>
      </c>
      <c r="E70" s="15">
        <f t="shared" si="0"/>
        <v>124.23294932151758</v>
      </c>
    </row>
    <row r="71" spans="1:5" ht="31.2" x14ac:dyDescent="0.3">
      <c r="A71" s="2" t="s">
        <v>199</v>
      </c>
      <c r="B71" s="3" t="s">
        <v>64</v>
      </c>
      <c r="C71" s="12">
        <f>C72</f>
        <v>395000</v>
      </c>
      <c r="D71" s="12">
        <f>D72</f>
        <v>1018490.56</v>
      </c>
      <c r="E71" s="15">
        <f t="shared" si="0"/>
        <v>257.84571139240506</v>
      </c>
    </row>
    <row r="72" spans="1:5" x14ac:dyDescent="0.3">
      <c r="A72" s="2" t="s">
        <v>200</v>
      </c>
      <c r="B72" s="3" t="s">
        <v>65</v>
      </c>
      <c r="C72" s="12">
        <v>395000</v>
      </c>
      <c r="D72" s="12">
        <v>1018490.56</v>
      </c>
      <c r="E72" s="15">
        <f t="shared" si="0"/>
        <v>257.84571139240506</v>
      </c>
    </row>
    <row r="73" spans="1:5" x14ac:dyDescent="0.3">
      <c r="A73" s="17" t="s">
        <v>201</v>
      </c>
      <c r="B73" s="18" t="s">
        <v>66</v>
      </c>
      <c r="C73" s="11">
        <f>C75+C76</f>
        <v>141828450</v>
      </c>
      <c r="D73" s="11">
        <f>D74+D75+D76</f>
        <v>139928036.72</v>
      </c>
      <c r="E73" s="16">
        <f t="shared" si="0"/>
        <v>98.660062011535771</v>
      </c>
    </row>
    <row r="74" spans="1:5" ht="93.6" x14ac:dyDescent="0.3">
      <c r="A74" s="2" t="s">
        <v>772</v>
      </c>
      <c r="B74" s="3" t="s">
        <v>771</v>
      </c>
      <c r="C74" s="12">
        <v>0</v>
      </c>
      <c r="D74" s="12">
        <v>2125</v>
      </c>
      <c r="E74" s="15"/>
    </row>
    <row r="75" spans="1:5" ht="78" x14ac:dyDescent="0.3">
      <c r="A75" s="2" t="s">
        <v>202</v>
      </c>
      <c r="B75" s="3" t="s">
        <v>67</v>
      </c>
      <c r="C75" s="12">
        <v>832330</v>
      </c>
      <c r="D75" s="12">
        <v>3214725</v>
      </c>
      <c r="E75" s="15">
        <f t="shared" si="0"/>
        <v>386.23202335612075</v>
      </c>
    </row>
    <row r="76" spans="1:5" ht="46.8" x14ac:dyDescent="0.3">
      <c r="A76" s="2" t="s">
        <v>203</v>
      </c>
      <c r="B76" s="3" t="s">
        <v>68</v>
      </c>
      <c r="C76" s="12">
        <f>C77+C78+C79+C81+C82+C84+C87+C89+C91+C92+C93+C94+C95+C86+C96</f>
        <v>140996120</v>
      </c>
      <c r="D76" s="12">
        <f>D77+D78+D79+D81+D82+D83+D84+D87+D89+D90+D91+D92+D93+D94+D95+D86+D96</f>
        <v>136711186.72</v>
      </c>
      <c r="E76" s="15">
        <f t="shared" si="0"/>
        <v>96.960956599373091</v>
      </c>
    </row>
    <row r="77" spans="1:5" ht="95.4" customHeight="1" x14ac:dyDescent="0.3">
      <c r="A77" s="2" t="s">
        <v>204</v>
      </c>
      <c r="B77" s="3" t="s">
        <v>69</v>
      </c>
      <c r="C77" s="12">
        <v>2000</v>
      </c>
      <c r="D77" s="12">
        <v>0</v>
      </c>
      <c r="E77" s="15">
        <f t="shared" si="0"/>
        <v>0</v>
      </c>
    </row>
    <row r="78" spans="1:5" ht="46.8" x14ac:dyDescent="0.3">
      <c r="A78" s="2" t="s">
        <v>205</v>
      </c>
      <c r="B78" s="3" t="s">
        <v>70</v>
      </c>
      <c r="C78" s="12">
        <v>85014900</v>
      </c>
      <c r="D78" s="12">
        <v>75104606.719999999</v>
      </c>
      <c r="E78" s="15">
        <f t="shared" si="0"/>
        <v>88.342874860759707</v>
      </c>
    </row>
    <row r="79" spans="1:5" ht="64.8" customHeight="1" x14ac:dyDescent="0.3">
      <c r="A79" s="2" t="s">
        <v>206</v>
      </c>
      <c r="B79" s="3" t="s">
        <v>71</v>
      </c>
      <c r="C79" s="12">
        <f>C80</f>
        <v>31123250</v>
      </c>
      <c r="D79" s="12">
        <f>D80</f>
        <v>37289500</v>
      </c>
      <c r="E79" s="15">
        <f t="shared" si="0"/>
        <v>119.81235892781122</v>
      </c>
    </row>
    <row r="80" spans="1:5" ht="79.8" customHeight="1" x14ac:dyDescent="0.3">
      <c r="A80" s="2" t="s">
        <v>207</v>
      </c>
      <c r="B80" s="3" t="s">
        <v>72</v>
      </c>
      <c r="C80" s="12">
        <v>31123250</v>
      </c>
      <c r="D80" s="12">
        <v>37289500</v>
      </c>
      <c r="E80" s="15">
        <f t="shared" si="0"/>
        <v>119.81235892781122</v>
      </c>
    </row>
    <row r="81" spans="1:5" ht="31.2" x14ac:dyDescent="0.3">
      <c r="A81" s="2" t="s">
        <v>208</v>
      </c>
      <c r="B81" s="3" t="s">
        <v>73</v>
      </c>
      <c r="C81" s="12">
        <v>5249470</v>
      </c>
      <c r="D81" s="12">
        <v>5298480</v>
      </c>
      <c r="E81" s="15">
        <f t="shared" si="0"/>
        <v>100.93361806048992</v>
      </c>
    </row>
    <row r="82" spans="1:5" ht="78" x14ac:dyDescent="0.3">
      <c r="A82" s="2" t="s">
        <v>209</v>
      </c>
      <c r="B82" s="3" t="s">
        <v>74</v>
      </c>
      <c r="C82" s="12">
        <v>90000</v>
      </c>
      <c r="D82" s="12">
        <v>58600</v>
      </c>
      <c r="E82" s="15">
        <f t="shared" si="0"/>
        <v>65.111111111111114</v>
      </c>
    </row>
    <row r="83" spans="1:5" s="23" customFormat="1" ht="46.8" x14ac:dyDescent="0.3">
      <c r="A83" s="21" t="s">
        <v>1005</v>
      </c>
      <c r="B83" s="22" t="s">
        <v>1006</v>
      </c>
      <c r="C83" s="26">
        <v>0</v>
      </c>
      <c r="D83" s="26">
        <v>3500</v>
      </c>
      <c r="E83" s="28"/>
    </row>
    <row r="84" spans="1:5" ht="124.8" x14ac:dyDescent="0.3">
      <c r="A84" s="2" t="s">
        <v>210</v>
      </c>
      <c r="B84" s="8" t="s">
        <v>75</v>
      </c>
      <c r="C84" s="12">
        <v>16000</v>
      </c>
      <c r="D84" s="12">
        <v>12000</v>
      </c>
      <c r="E84" s="15">
        <f t="shared" si="0"/>
        <v>75</v>
      </c>
    </row>
    <row r="85" spans="1:5" ht="78" x14ac:dyDescent="0.3">
      <c r="A85" s="2" t="s">
        <v>211</v>
      </c>
      <c r="B85" s="3" t="s">
        <v>76</v>
      </c>
      <c r="C85" s="12">
        <f>SUM(C86:C87)</f>
        <v>18350000</v>
      </c>
      <c r="D85" s="12">
        <f>SUM(D86:D87)</f>
        <v>18223650</v>
      </c>
      <c r="E85" s="15">
        <f t="shared" si="0"/>
        <v>99.311444141689378</v>
      </c>
    </row>
    <row r="86" spans="1:5" ht="93.6" x14ac:dyDescent="0.3">
      <c r="A86" s="2" t="s">
        <v>212</v>
      </c>
      <c r="B86" s="3" t="s">
        <v>77</v>
      </c>
      <c r="C86" s="12">
        <v>6000000</v>
      </c>
      <c r="D86" s="12">
        <v>4927300</v>
      </c>
      <c r="E86" s="15">
        <f t="shared" ref="E86:E150" si="1">D86/C86*100</f>
        <v>82.12166666666667</v>
      </c>
    </row>
    <row r="87" spans="1:5" ht="190.2" customHeight="1" x14ac:dyDescent="0.3">
      <c r="A87" s="2" t="s">
        <v>213</v>
      </c>
      <c r="B87" s="3" t="s">
        <v>78</v>
      </c>
      <c r="C87" s="12">
        <v>12350000</v>
      </c>
      <c r="D87" s="12">
        <v>13296350</v>
      </c>
      <c r="E87" s="15">
        <f t="shared" si="1"/>
        <v>107.66275303643724</v>
      </c>
    </row>
    <row r="88" spans="1:5" ht="67.2" customHeight="1" x14ac:dyDescent="0.3">
      <c r="A88" s="2" t="s">
        <v>214</v>
      </c>
      <c r="B88" s="3" t="s">
        <v>79</v>
      </c>
      <c r="C88" s="12">
        <f>C89</f>
        <v>212000</v>
      </c>
      <c r="D88" s="12">
        <f>D89</f>
        <v>17600</v>
      </c>
      <c r="E88" s="15">
        <f t="shared" si="1"/>
        <v>8.3018867924528301</v>
      </c>
    </row>
    <row r="89" spans="1:5" ht="96.6" customHeight="1" x14ac:dyDescent="0.3">
      <c r="A89" s="2" t="s">
        <v>215</v>
      </c>
      <c r="B89" s="3" t="s">
        <v>80</v>
      </c>
      <c r="C89" s="12">
        <v>212000</v>
      </c>
      <c r="D89" s="12">
        <v>17600</v>
      </c>
      <c r="E89" s="15">
        <f t="shared" si="1"/>
        <v>8.3018867924528301</v>
      </c>
    </row>
    <row r="90" spans="1:5" ht="46.8" x14ac:dyDescent="0.3">
      <c r="A90" s="2" t="s">
        <v>773</v>
      </c>
      <c r="B90" s="3" t="s">
        <v>774</v>
      </c>
      <c r="C90" s="12">
        <v>0</v>
      </c>
      <c r="D90" s="12">
        <v>5200</v>
      </c>
      <c r="E90" s="15"/>
    </row>
    <row r="91" spans="1:5" ht="31.2" x14ac:dyDescent="0.3">
      <c r="A91" s="2" t="s">
        <v>444</v>
      </c>
      <c r="B91" s="3" t="s">
        <v>445</v>
      </c>
      <c r="C91" s="12">
        <v>81000</v>
      </c>
      <c r="D91" s="12">
        <v>6600</v>
      </c>
      <c r="E91" s="15">
        <f t="shared" si="1"/>
        <v>8.1481481481481488</v>
      </c>
    </row>
    <row r="92" spans="1:5" ht="46.8" x14ac:dyDescent="0.3">
      <c r="A92" s="2" t="s">
        <v>216</v>
      </c>
      <c r="B92" s="3" t="s">
        <v>81</v>
      </c>
      <c r="C92" s="12">
        <v>50000</v>
      </c>
      <c r="D92" s="12">
        <v>85000</v>
      </c>
      <c r="E92" s="15">
        <f t="shared" si="1"/>
        <v>170</v>
      </c>
    </row>
    <row r="93" spans="1:5" ht="93.6" x14ac:dyDescent="0.3">
      <c r="A93" s="2" t="s">
        <v>217</v>
      </c>
      <c r="B93" s="3" t="s">
        <v>82</v>
      </c>
      <c r="C93" s="12">
        <v>85000</v>
      </c>
      <c r="D93" s="12">
        <v>51000</v>
      </c>
      <c r="E93" s="15">
        <f t="shared" si="1"/>
        <v>60</v>
      </c>
    </row>
    <row r="94" spans="1:5" ht="96.6" customHeight="1" x14ac:dyDescent="0.3">
      <c r="A94" s="2" t="s">
        <v>218</v>
      </c>
      <c r="B94" s="3" t="s">
        <v>83</v>
      </c>
      <c r="C94" s="12">
        <v>122500</v>
      </c>
      <c r="D94" s="12">
        <v>367500</v>
      </c>
      <c r="E94" s="15">
        <f t="shared" si="1"/>
        <v>300</v>
      </c>
    </row>
    <row r="95" spans="1:5" ht="62.4" x14ac:dyDescent="0.3">
      <c r="A95" s="2" t="s">
        <v>219</v>
      </c>
      <c r="B95" s="8" t="s">
        <v>84</v>
      </c>
      <c r="C95" s="12">
        <v>300000</v>
      </c>
      <c r="D95" s="12">
        <v>0</v>
      </c>
      <c r="E95" s="15">
        <f t="shared" si="1"/>
        <v>0</v>
      </c>
    </row>
    <row r="96" spans="1:5" ht="78.599999999999994" customHeight="1" x14ac:dyDescent="0.3">
      <c r="A96" s="2" t="s">
        <v>617</v>
      </c>
      <c r="B96" s="8" t="s">
        <v>618</v>
      </c>
      <c r="C96" s="12">
        <v>300000</v>
      </c>
      <c r="D96" s="12">
        <v>187950</v>
      </c>
      <c r="E96" s="15">
        <f t="shared" si="1"/>
        <v>62.649999999999991</v>
      </c>
    </row>
    <row r="97" spans="1:5" ht="46.8" x14ac:dyDescent="0.3">
      <c r="A97" s="17" t="s">
        <v>343</v>
      </c>
      <c r="B97" s="14" t="s">
        <v>340</v>
      </c>
      <c r="C97" s="11">
        <v>0</v>
      </c>
      <c r="D97" s="11">
        <f>D98+D100+D105+D107+D109</f>
        <v>-877.72000000000014</v>
      </c>
      <c r="E97" s="16"/>
    </row>
    <row r="98" spans="1:5" ht="31.2" x14ac:dyDescent="0.3">
      <c r="A98" s="2" t="s">
        <v>344</v>
      </c>
      <c r="B98" s="13" t="s">
        <v>341</v>
      </c>
      <c r="C98" s="12">
        <v>0</v>
      </c>
      <c r="D98" s="12">
        <f>D99</f>
        <v>261</v>
      </c>
      <c r="E98" s="15"/>
    </row>
    <row r="99" spans="1:5" ht="46.8" x14ac:dyDescent="0.3">
      <c r="A99" s="2" t="s">
        <v>345</v>
      </c>
      <c r="B99" s="13" t="s">
        <v>342</v>
      </c>
      <c r="C99" s="12">
        <v>0</v>
      </c>
      <c r="D99" s="12">
        <v>261</v>
      </c>
      <c r="E99" s="15"/>
    </row>
    <row r="100" spans="1:5" ht="16.2" customHeight="1" x14ac:dyDescent="0.3">
      <c r="A100" s="2" t="s">
        <v>554</v>
      </c>
      <c r="B100" s="20" t="s">
        <v>1001</v>
      </c>
      <c r="C100" s="12">
        <v>0</v>
      </c>
      <c r="D100" s="12">
        <f>D101+D103</f>
        <v>-3.87</v>
      </c>
      <c r="E100" s="15"/>
    </row>
    <row r="101" spans="1:5" ht="16.2" customHeight="1" x14ac:dyDescent="0.3">
      <c r="A101" s="2" t="s">
        <v>555</v>
      </c>
      <c r="B101" s="13" t="s">
        <v>552</v>
      </c>
      <c r="C101" s="12">
        <v>0</v>
      </c>
      <c r="D101" s="12">
        <f>D102</f>
        <v>-3</v>
      </c>
      <c r="E101" s="15"/>
    </row>
    <row r="102" spans="1:5" ht="16.2" customHeight="1" x14ac:dyDescent="0.3">
      <c r="A102" s="2" t="s">
        <v>607</v>
      </c>
      <c r="B102" s="13" t="s">
        <v>553</v>
      </c>
      <c r="C102" s="12">
        <v>0</v>
      </c>
      <c r="D102" s="12">
        <v>-3</v>
      </c>
      <c r="E102" s="15"/>
    </row>
    <row r="103" spans="1:5" ht="17.399999999999999" customHeight="1" x14ac:dyDescent="0.3">
      <c r="A103" s="2" t="s">
        <v>619</v>
      </c>
      <c r="B103" s="13" t="s">
        <v>621</v>
      </c>
      <c r="C103" s="12">
        <v>0</v>
      </c>
      <c r="D103" s="12">
        <f>D104</f>
        <v>-0.87</v>
      </c>
      <c r="E103" s="15"/>
    </row>
    <row r="104" spans="1:5" ht="64.2" customHeight="1" x14ac:dyDescent="0.3">
      <c r="A104" s="2" t="s">
        <v>620</v>
      </c>
      <c r="B104" s="13" t="s">
        <v>622</v>
      </c>
      <c r="C104" s="12">
        <v>0</v>
      </c>
      <c r="D104" s="12">
        <v>-0.87</v>
      </c>
      <c r="E104" s="15"/>
    </row>
    <row r="105" spans="1:5" x14ac:dyDescent="0.3">
      <c r="A105" s="2" t="s">
        <v>446</v>
      </c>
      <c r="B105" s="13" t="s">
        <v>447</v>
      </c>
      <c r="C105" s="12">
        <v>0</v>
      </c>
      <c r="D105" s="12">
        <f>D106</f>
        <v>-1215.1300000000001</v>
      </c>
      <c r="E105" s="15"/>
    </row>
    <row r="106" spans="1:5" x14ac:dyDescent="0.3">
      <c r="A106" s="2" t="s">
        <v>730</v>
      </c>
      <c r="B106" s="13" t="s">
        <v>731</v>
      </c>
      <c r="C106" s="12">
        <v>0</v>
      </c>
      <c r="D106" s="12">
        <v>-1215.1300000000001</v>
      </c>
      <c r="E106" s="15"/>
    </row>
    <row r="107" spans="1:5" ht="31.2" x14ac:dyDescent="0.3">
      <c r="A107" s="2" t="s">
        <v>732</v>
      </c>
      <c r="B107" s="13" t="s">
        <v>734</v>
      </c>
      <c r="C107" s="12">
        <v>0</v>
      </c>
      <c r="D107" s="12">
        <f>D108</f>
        <v>4.04</v>
      </c>
      <c r="E107" s="15"/>
    </row>
    <row r="108" spans="1:5" ht="16.5" customHeight="1" x14ac:dyDescent="0.3">
      <c r="A108" s="2" t="s">
        <v>733</v>
      </c>
      <c r="B108" s="13" t="s">
        <v>735</v>
      </c>
      <c r="C108" s="12">
        <v>0</v>
      </c>
      <c r="D108" s="12">
        <v>4.04</v>
      </c>
      <c r="E108" s="15"/>
    </row>
    <row r="109" spans="1:5" ht="31.2" x14ac:dyDescent="0.3">
      <c r="A109" s="2" t="s">
        <v>540</v>
      </c>
      <c r="B109" s="13" t="s">
        <v>539</v>
      </c>
      <c r="C109" s="12">
        <v>0</v>
      </c>
      <c r="D109" s="12">
        <f>D110</f>
        <v>76.239999999999995</v>
      </c>
      <c r="E109" s="15"/>
    </row>
    <row r="110" spans="1:5" ht="31.2" x14ac:dyDescent="0.3">
      <c r="A110" s="2" t="s">
        <v>541</v>
      </c>
      <c r="B110" s="13" t="s">
        <v>539</v>
      </c>
      <c r="C110" s="12">
        <v>0</v>
      </c>
      <c r="D110" s="12">
        <v>76.239999999999995</v>
      </c>
      <c r="E110" s="15"/>
    </row>
    <row r="111" spans="1:5" ht="46.8" x14ac:dyDescent="0.3">
      <c r="A111" s="17" t="s">
        <v>220</v>
      </c>
      <c r="B111" s="18" t="s">
        <v>85</v>
      </c>
      <c r="C111" s="11">
        <f>C112+C114+C117+C119+C132+C135</f>
        <v>875743472.77999997</v>
      </c>
      <c r="D111" s="11">
        <f>D112+D114+D117+D119+D128+D132+D135</f>
        <v>2189525622.5900002</v>
      </c>
      <c r="E111" s="16">
        <f t="shared" si="1"/>
        <v>250.01906273300222</v>
      </c>
    </row>
    <row r="112" spans="1:5" ht="79.8" customHeight="1" x14ac:dyDescent="0.3">
      <c r="A112" s="2" t="s">
        <v>221</v>
      </c>
      <c r="B112" s="3" t="s">
        <v>86</v>
      </c>
      <c r="C112" s="12">
        <f>C113</f>
        <v>5479000</v>
      </c>
      <c r="D112" s="12">
        <f>D113</f>
        <v>24707491.920000002</v>
      </c>
      <c r="E112" s="15">
        <f t="shared" si="1"/>
        <v>450.94893082679323</v>
      </c>
    </row>
    <row r="113" spans="1:5" ht="62.4" x14ac:dyDescent="0.3">
      <c r="A113" s="2" t="s">
        <v>222</v>
      </c>
      <c r="B113" s="3" t="s">
        <v>87</v>
      </c>
      <c r="C113" s="12">
        <v>5479000</v>
      </c>
      <c r="D113" s="12">
        <v>24707491.920000002</v>
      </c>
      <c r="E113" s="15">
        <f t="shared" si="1"/>
        <v>450.94893082679323</v>
      </c>
    </row>
    <row r="114" spans="1:5" x14ac:dyDescent="0.3">
      <c r="A114" s="2" t="s">
        <v>596</v>
      </c>
      <c r="B114" s="3" t="s">
        <v>599</v>
      </c>
      <c r="C114" s="12">
        <f>C115</f>
        <v>742383000</v>
      </c>
      <c r="D114" s="12">
        <f>D115</f>
        <v>2018566501.8299999</v>
      </c>
      <c r="E114" s="15">
        <f t="shared" si="1"/>
        <v>271.9036537515002</v>
      </c>
    </row>
    <row r="115" spans="1:5" ht="46.8" x14ac:dyDescent="0.3">
      <c r="A115" s="2" t="s">
        <v>597</v>
      </c>
      <c r="B115" s="3" t="s">
        <v>600</v>
      </c>
      <c r="C115" s="12">
        <f>C116</f>
        <v>742383000</v>
      </c>
      <c r="D115" s="12">
        <f>D116</f>
        <v>2018566501.8299999</v>
      </c>
      <c r="E115" s="15">
        <f t="shared" si="1"/>
        <v>271.9036537515002</v>
      </c>
    </row>
    <row r="116" spans="1:5" ht="46.8" x14ac:dyDescent="0.3">
      <c r="A116" s="2" t="s">
        <v>598</v>
      </c>
      <c r="B116" s="3" t="s">
        <v>601</v>
      </c>
      <c r="C116" s="12">
        <v>742383000</v>
      </c>
      <c r="D116" s="12">
        <v>2018566501.8299999</v>
      </c>
      <c r="E116" s="15">
        <f t="shared" si="1"/>
        <v>271.9036537515002</v>
      </c>
    </row>
    <row r="117" spans="1:5" ht="31.2" x14ac:dyDescent="0.3">
      <c r="A117" s="2" t="s">
        <v>777</v>
      </c>
      <c r="B117" s="3" t="s">
        <v>775</v>
      </c>
      <c r="C117" s="12">
        <f>C118</f>
        <v>1513472.78</v>
      </c>
      <c r="D117" s="12">
        <f>D118</f>
        <v>1513472.78</v>
      </c>
      <c r="E117" s="15">
        <f t="shared" si="1"/>
        <v>100</v>
      </c>
    </row>
    <row r="118" spans="1:5" ht="46.8" x14ac:dyDescent="0.3">
      <c r="A118" s="2" t="s">
        <v>778</v>
      </c>
      <c r="B118" s="3" t="s">
        <v>776</v>
      </c>
      <c r="C118" s="12">
        <v>1513472.78</v>
      </c>
      <c r="D118" s="12">
        <v>1513472.78</v>
      </c>
      <c r="E118" s="15">
        <f t="shared" si="1"/>
        <v>100</v>
      </c>
    </row>
    <row r="119" spans="1:5" ht="93.6" x14ac:dyDescent="0.3">
      <c r="A119" s="2" t="s">
        <v>223</v>
      </c>
      <c r="B119" s="3" t="s">
        <v>88</v>
      </c>
      <c r="C119" s="12">
        <f>C120+C122+C124+C126</f>
        <v>118874000</v>
      </c>
      <c r="D119" s="12">
        <f>D120+D122+D124+D126</f>
        <v>135714561.12</v>
      </c>
      <c r="E119" s="15">
        <f t="shared" si="1"/>
        <v>114.16673210289888</v>
      </c>
    </row>
    <row r="120" spans="1:5" ht="80.400000000000006" customHeight="1" x14ac:dyDescent="0.3">
      <c r="A120" s="2" t="s">
        <v>224</v>
      </c>
      <c r="B120" s="3" t="s">
        <v>89</v>
      </c>
      <c r="C120" s="12">
        <f>C121</f>
        <v>90000000</v>
      </c>
      <c r="D120" s="12">
        <f>D121</f>
        <v>109194891.84</v>
      </c>
      <c r="E120" s="15">
        <f t="shared" si="1"/>
        <v>121.32765759999999</v>
      </c>
    </row>
    <row r="121" spans="1:5" ht="93.6" x14ac:dyDescent="0.3">
      <c r="A121" s="2" t="s">
        <v>225</v>
      </c>
      <c r="B121" s="3" t="s">
        <v>150</v>
      </c>
      <c r="C121" s="12">
        <v>90000000</v>
      </c>
      <c r="D121" s="12">
        <v>109194891.84</v>
      </c>
      <c r="E121" s="15">
        <f t="shared" si="1"/>
        <v>121.32765759999999</v>
      </c>
    </row>
    <row r="122" spans="1:5" ht="106.2" customHeight="1" x14ac:dyDescent="0.3">
      <c r="A122" s="2" t="s">
        <v>781</v>
      </c>
      <c r="B122" s="3" t="s">
        <v>779</v>
      </c>
      <c r="C122" s="12">
        <f>C123</f>
        <v>0</v>
      </c>
      <c r="D122" s="12">
        <f>D123</f>
        <v>0.17</v>
      </c>
      <c r="E122" s="15"/>
    </row>
    <row r="123" spans="1:5" ht="127.8" customHeight="1" x14ac:dyDescent="0.3">
      <c r="A123" s="2" t="s">
        <v>782</v>
      </c>
      <c r="B123" s="3" t="s">
        <v>780</v>
      </c>
      <c r="C123" s="12">
        <v>0</v>
      </c>
      <c r="D123" s="12">
        <v>0.17</v>
      </c>
      <c r="E123" s="15"/>
    </row>
    <row r="124" spans="1:5" ht="93.6" x14ac:dyDescent="0.3">
      <c r="A124" s="2" t="s">
        <v>226</v>
      </c>
      <c r="B124" s="3" t="s">
        <v>90</v>
      </c>
      <c r="C124" s="12">
        <f>C125</f>
        <v>5484000</v>
      </c>
      <c r="D124" s="12">
        <f>D125</f>
        <v>5045365.82</v>
      </c>
      <c r="E124" s="15">
        <f t="shared" si="1"/>
        <v>92.001564916119634</v>
      </c>
    </row>
    <row r="125" spans="1:5" ht="79.2" customHeight="1" x14ac:dyDescent="0.3">
      <c r="A125" s="2" t="s">
        <v>227</v>
      </c>
      <c r="B125" s="3" t="s">
        <v>91</v>
      </c>
      <c r="C125" s="12">
        <v>5484000</v>
      </c>
      <c r="D125" s="12">
        <v>5045365.82</v>
      </c>
      <c r="E125" s="15">
        <f t="shared" si="1"/>
        <v>92.001564916119634</v>
      </c>
    </row>
    <row r="126" spans="1:5" ht="46.8" x14ac:dyDescent="0.3">
      <c r="A126" s="2" t="s">
        <v>228</v>
      </c>
      <c r="B126" s="3" t="s">
        <v>92</v>
      </c>
      <c r="C126" s="12">
        <f>C127</f>
        <v>23390000</v>
      </c>
      <c r="D126" s="12">
        <f>D127</f>
        <v>21474303.289999999</v>
      </c>
      <c r="E126" s="15">
        <f t="shared" si="1"/>
        <v>91.809761821291147</v>
      </c>
    </row>
    <row r="127" spans="1:5" ht="46.8" x14ac:dyDescent="0.3">
      <c r="A127" s="2" t="s">
        <v>229</v>
      </c>
      <c r="B127" s="3" t="s">
        <v>93</v>
      </c>
      <c r="C127" s="12">
        <v>23390000</v>
      </c>
      <c r="D127" s="12">
        <v>21474303.289999999</v>
      </c>
      <c r="E127" s="15">
        <f t="shared" si="1"/>
        <v>91.809761821291147</v>
      </c>
    </row>
    <row r="128" spans="1:5" ht="46.8" x14ac:dyDescent="0.3">
      <c r="A128" s="2" t="s">
        <v>950</v>
      </c>
      <c r="B128" s="3" t="s">
        <v>947</v>
      </c>
      <c r="C128" s="12">
        <v>0</v>
      </c>
      <c r="D128" s="12">
        <f>D129</f>
        <v>1.1399999999999999</v>
      </c>
      <c r="E128" s="15"/>
    </row>
    <row r="129" spans="1:5" ht="79.8" customHeight="1" x14ac:dyDescent="0.3">
      <c r="A129" s="2" t="s">
        <v>951</v>
      </c>
      <c r="B129" s="3" t="s">
        <v>948</v>
      </c>
      <c r="C129" s="12">
        <v>0</v>
      </c>
      <c r="D129" s="12">
        <f>D130+D131</f>
        <v>1.1399999999999999</v>
      </c>
      <c r="E129" s="15"/>
    </row>
    <row r="130" spans="1:5" ht="159" customHeight="1" x14ac:dyDescent="0.3">
      <c r="A130" s="2" t="s">
        <v>988</v>
      </c>
      <c r="B130" s="3" t="s">
        <v>987</v>
      </c>
      <c r="C130" s="12">
        <v>0</v>
      </c>
      <c r="D130" s="12">
        <v>0.01</v>
      </c>
      <c r="E130" s="15"/>
    </row>
    <row r="131" spans="1:5" ht="159.6" customHeight="1" x14ac:dyDescent="0.3">
      <c r="A131" s="2" t="s">
        <v>952</v>
      </c>
      <c r="B131" s="3" t="s">
        <v>949</v>
      </c>
      <c r="C131" s="12">
        <v>0</v>
      </c>
      <c r="D131" s="12">
        <v>1.1299999999999999</v>
      </c>
      <c r="E131" s="15"/>
    </row>
    <row r="132" spans="1:5" ht="31.2" x14ac:dyDescent="0.3">
      <c r="A132" s="2" t="s">
        <v>230</v>
      </c>
      <c r="B132" s="3" t="s">
        <v>94</v>
      </c>
      <c r="C132" s="12">
        <f>C133</f>
        <v>6811000</v>
      </c>
      <c r="D132" s="12">
        <f>D133</f>
        <v>6701250</v>
      </c>
      <c r="E132" s="15">
        <f t="shared" si="1"/>
        <v>98.388636029951542</v>
      </c>
    </row>
    <row r="133" spans="1:5" ht="48" customHeight="1" x14ac:dyDescent="0.3">
      <c r="A133" s="2" t="s">
        <v>231</v>
      </c>
      <c r="B133" s="3" t="s">
        <v>95</v>
      </c>
      <c r="C133" s="12">
        <f>C134</f>
        <v>6811000</v>
      </c>
      <c r="D133" s="12">
        <f>D134</f>
        <v>6701250</v>
      </c>
      <c r="E133" s="15">
        <f t="shared" si="1"/>
        <v>98.388636029951542</v>
      </c>
    </row>
    <row r="134" spans="1:5" ht="62.4" x14ac:dyDescent="0.3">
      <c r="A134" s="2" t="s">
        <v>232</v>
      </c>
      <c r="B134" s="3" t="s">
        <v>96</v>
      </c>
      <c r="C134" s="12">
        <v>6811000</v>
      </c>
      <c r="D134" s="12">
        <v>6701250</v>
      </c>
      <c r="E134" s="15">
        <f t="shared" si="1"/>
        <v>98.388636029951542</v>
      </c>
    </row>
    <row r="135" spans="1:5" ht="93.6" x14ac:dyDescent="0.3">
      <c r="A135" s="2" t="s">
        <v>233</v>
      </c>
      <c r="B135" s="3" t="s">
        <v>97</v>
      </c>
      <c r="C135" s="12">
        <f>C136</f>
        <v>683000</v>
      </c>
      <c r="D135" s="12">
        <f>D136</f>
        <v>2322343.7999999998</v>
      </c>
      <c r="E135" s="15">
        <f t="shared" si="1"/>
        <v>340.02105417276715</v>
      </c>
    </row>
    <row r="136" spans="1:5" ht="93.6" x14ac:dyDescent="0.3">
      <c r="A136" s="2" t="s">
        <v>234</v>
      </c>
      <c r="B136" s="3" t="s">
        <v>98</v>
      </c>
      <c r="C136" s="12">
        <f>C137</f>
        <v>683000</v>
      </c>
      <c r="D136" s="12">
        <f>D137</f>
        <v>2322343.7999999998</v>
      </c>
      <c r="E136" s="15">
        <f t="shared" si="1"/>
        <v>340.02105417276715</v>
      </c>
    </row>
    <row r="137" spans="1:5" ht="96.6" customHeight="1" x14ac:dyDescent="0.3">
      <c r="A137" s="2" t="s">
        <v>235</v>
      </c>
      <c r="B137" s="3" t="s">
        <v>99</v>
      </c>
      <c r="C137" s="12">
        <v>683000</v>
      </c>
      <c r="D137" s="12">
        <v>2322343.7999999998</v>
      </c>
      <c r="E137" s="15">
        <f t="shared" si="1"/>
        <v>340.02105417276715</v>
      </c>
    </row>
    <row r="138" spans="1:5" ht="31.2" x14ac:dyDescent="0.3">
      <c r="A138" s="17" t="s">
        <v>236</v>
      </c>
      <c r="B138" s="18" t="s">
        <v>100</v>
      </c>
      <c r="C138" s="11">
        <f>C139+C146+C152</f>
        <v>365124740</v>
      </c>
      <c r="D138" s="11">
        <f>D139+D146+D152</f>
        <v>361884981.01999998</v>
      </c>
      <c r="E138" s="16">
        <f t="shared" si="1"/>
        <v>99.112698038484055</v>
      </c>
    </row>
    <row r="139" spans="1:5" x14ac:dyDescent="0.3">
      <c r="A139" s="2" t="s">
        <v>237</v>
      </c>
      <c r="B139" s="3" t="s">
        <v>101</v>
      </c>
      <c r="C139" s="12">
        <f>C140+C141+C142</f>
        <v>14084740</v>
      </c>
      <c r="D139" s="12">
        <f>D140+D141+D142+D145</f>
        <v>24239058.280000001</v>
      </c>
      <c r="E139" s="15">
        <f t="shared" si="1"/>
        <v>172.09446734551011</v>
      </c>
    </row>
    <row r="140" spans="1:5" ht="31.2" x14ac:dyDescent="0.3">
      <c r="A140" s="2" t="s">
        <v>238</v>
      </c>
      <c r="B140" s="3" t="s">
        <v>102</v>
      </c>
      <c r="C140" s="12">
        <v>1134000</v>
      </c>
      <c r="D140" s="12">
        <v>4651284.33</v>
      </c>
      <c r="E140" s="15">
        <f t="shared" si="1"/>
        <v>410.1661666666667</v>
      </c>
    </row>
    <row r="141" spans="1:5" ht="16.2" customHeight="1" x14ac:dyDescent="0.3">
      <c r="A141" s="2" t="s">
        <v>239</v>
      </c>
      <c r="B141" s="3" t="s">
        <v>103</v>
      </c>
      <c r="C141" s="12">
        <v>3159000</v>
      </c>
      <c r="D141" s="12">
        <v>8831260.5500000007</v>
      </c>
      <c r="E141" s="15">
        <f t="shared" si="1"/>
        <v>279.55873852484967</v>
      </c>
    </row>
    <row r="142" spans="1:5" ht="15.6" customHeight="1" x14ac:dyDescent="0.3">
      <c r="A142" s="2" t="s">
        <v>240</v>
      </c>
      <c r="B142" s="3" t="s">
        <v>139</v>
      </c>
      <c r="C142" s="12">
        <f>C143+C144</f>
        <v>9791740</v>
      </c>
      <c r="D142" s="12">
        <f>D143+D144</f>
        <v>13444573.289999999</v>
      </c>
      <c r="E142" s="15">
        <f t="shared" si="1"/>
        <v>137.30525207981421</v>
      </c>
    </row>
    <row r="143" spans="1:5" x14ac:dyDescent="0.3">
      <c r="A143" s="2" t="s">
        <v>241</v>
      </c>
      <c r="B143" s="3" t="s">
        <v>140</v>
      </c>
      <c r="C143" s="12">
        <v>4297230</v>
      </c>
      <c r="D143" s="12">
        <v>5012023.03</v>
      </c>
      <c r="E143" s="15">
        <f t="shared" si="1"/>
        <v>116.63380898858102</v>
      </c>
    </row>
    <row r="144" spans="1:5" x14ac:dyDescent="0.3">
      <c r="A144" s="2" t="s">
        <v>346</v>
      </c>
      <c r="B144" s="3" t="s">
        <v>347</v>
      </c>
      <c r="C144" s="12">
        <v>5494510</v>
      </c>
      <c r="D144" s="12">
        <v>8432550.2599999998</v>
      </c>
      <c r="E144" s="15">
        <f t="shared" si="1"/>
        <v>153.4722888847231</v>
      </c>
    </row>
    <row r="145" spans="1:5" ht="46.8" x14ac:dyDescent="0.3">
      <c r="A145" s="2" t="s">
        <v>698</v>
      </c>
      <c r="B145" s="3" t="s">
        <v>699</v>
      </c>
      <c r="C145" s="12">
        <v>0</v>
      </c>
      <c r="D145" s="12">
        <v>-2688059.89</v>
      </c>
      <c r="E145" s="15"/>
    </row>
    <row r="146" spans="1:5" x14ac:dyDescent="0.3">
      <c r="A146" s="2" t="s">
        <v>242</v>
      </c>
      <c r="B146" s="3" t="s">
        <v>104</v>
      </c>
      <c r="C146" s="12">
        <f>C147+C149+C150</f>
        <v>2610000</v>
      </c>
      <c r="D146" s="12">
        <f>D147+D149+D150</f>
        <v>12394964.609999999</v>
      </c>
      <c r="E146" s="15">
        <f t="shared" si="1"/>
        <v>474.90285862068964</v>
      </c>
    </row>
    <row r="147" spans="1:5" ht="49.2" customHeight="1" x14ac:dyDescent="0.3">
      <c r="A147" s="2" t="s">
        <v>243</v>
      </c>
      <c r="B147" s="3" t="s">
        <v>105</v>
      </c>
      <c r="C147" s="12">
        <f>C148</f>
        <v>2200000</v>
      </c>
      <c r="D147" s="12">
        <f>D148</f>
        <v>11779319.51</v>
      </c>
      <c r="E147" s="15">
        <f t="shared" si="1"/>
        <v>535.42361409090904</v>
      </c>
    </row>
    <row r="148" spans="1:5" ht="64.8" customHeight="1" x14ac:dyDescent="0.3">
      <c r="A148" s="2" t="s">
        <v>244</v>
      </c>
      <c r="B148" s="3" t="s">
        <v>106</v>
      </c>
      <c r="C148" s="12">
        <v>2200000</v>
      </c>
      <c r="D148" s="12">
        <v>11779319.51</v>
      </c>
      <c r="E148" s="15">
        <f t="shared" si="1"/>
        <v>535.42361409090904</v>
      </c>
    </row>
    <row r="149" spans="1:5" ht="34.799999999999997" customHeight="1" x14ac:dyDescent="0.3">
      <c r="A149" s="2" t="s">
        <v>245</v>
      </c>
      <c r="B149" s="3" t="s">
        <v>107</v>
      </c>
      <c r="C149" s="12">
        <v>10000</v>
      </c>
      <c r="D149" s="12">
        <v>7995.1</v>
      </c>
      <c r="E149" s="15">
        <f t="shared" si="1"/>
        <v>79.951000000000008</v>
      </c>
    </row>
    <row r="150" spans="1:5" ht="49.2" customHeight="1" x14ac:dyDescent="0.3">
      <c r="A150" s="2" t="s">
        <v>246</v>
      </c>
      <c r="B150" s="3" t="s">
        <v>556</v>
      </c>
      <c r="C150" s="12">
        <f>C151</f>
        <v>400000</v>
      </c>
      <c r="D150" s="12">
        <f>D151</f>
        <v>607650</v>
      </c>
      <c r="E150" s="15">
        <f t="shared" si="1"/>
        <v>151.91249999999999</v>
      </c>
    </row>
    <row r="151" spans="1:5" ht="126.6" customHeight="1" x14ac:dyDescent="0.3">
      <c r="A151" s="2" t="s">
        <v>247</v>
      </c>
      <c r="B151" s="3" t="s">
        <v>557</v>
      </c>
      <c r="C151" s="12">
        <v>400000</v>
      </c>
      <c r="D151" s="12">
        <v>607650</v>
      </c>
      <c r="E151" s="15">
        <f t="shared" ref="E151:E233" si="2">D151/C151*100</f>
        <v>151.91249999999999</v>
      </c>
    </row>
    <row r="152" spans="1:5" x14ac:dyDescent="0.3">
      <c r="A152" s="2" t="s">
        <v>248</v>
      </c>
      <c r="B152" s="3" t="s">
        <v>108</v>
      </c>
      <c r="C152" s="12">
        <f>C153</f>
        <v>348430000</v>
      </c>
      <c r="D152" s="12">
        <f>D153</f>
        <v>325250958.13</v>
      </c>
      <c r="E152" s="15">
        <f t="shared" si="2"/>
        <v>93.347575734006824</v>
      </c>
    </row>
    <row r="153" spans="1:5" ht="31.2" x14ac:dyDescent="0.3">
      <c r="A153" s="2" t="s">
        <v>249</v>
      </c>
      <c r="B153" s="3" t="s">
        <v>109</v>
      </c>
      <c r="C153" s="12">
        <f>SUM(C154:C156)</f>
        <v>348430000</v>
      </c>
      <c r="D153" s="12">
        <f>SUM(D154:D156)</f>
        <v>325250958.13</v>
      </c>
      <c r="E153" s="15">
        <f t="shared" si="2"/>
        <v>93.347575734006824</v>
      </c>
    </row>
    <row r="154" spans="1:5" ht="49.2" customHeight="1" x14ac:dyDescent="0.3">
      <c r="A154" s="2" t="s">
        <v>250</v>
      </c>
      <c r="B154" s="3" t="s">
        <v>151</v>
      </c>
      <c r="C154" s="12">
        <v>1100000</v>
      </c>
      <c r="D154" s="12">
        <v>825922.25</v>
      </c>
      <c r="E154" s="15">
        <f t="shared" si="2"/>
        <v>75.08384090909091</v>
      </c>
    </row>
    <row r="155" spans="1:5" ht="46.8" x14ac:dyDescent="0.3">
      <c r="A155" s="2" t="s">
        <v>251</v>
      </c>
      <c r="B155" s="3" t="s">
        <v>110</v>
      </c>
      <c r="C155" s="12">
        <v>331730000</v>
      </c>
      <c r="D155" s="12">
        <v>310195020.68000001</v>
      </c>
      <c r="E155" s="15">
        <f t="shared" si="2"/>
        <v>93.508281035782119</v>
      </c>
    </row>
    <row r="156" spans="1:5" ht="46.8" x14ac:dyDescent="0.3">
      <c r="A156" s="2" t="s">
        <v>252</v>
      </c>
      <c r="B156" s="3" t="s">
        <v>111</v>
      </c>
      <c r="C156" s="12">
        <v>15600000</v>
      </c>
      <c r="D156" s="12">
        <v>14230015.199999999</v>
      </c>
      <c r="E156" s="15">
        <f t="shared" si="2"/>
        <v>91.218046153846146</v>
      </c>
    </row>
    <row r="157" spans="1:5" ht="31.2" x14ac:dyDescent="0.3">
      <c r="A157" s="17" t="s">
        <v>253</v>
      </c>
      <c r="B157" s="18" t="s">
        <v>112</v>
      </c>
      <c r="C157" s="11">
        <f>C158+C166</f>
        <v>54452000</v>
      </c>
      <c r="D157" s="11">
        <f>D158+D166</f>
        <v>82269556.75999999</v>
      </c>
      <c r="E157" s="16">
        <f t="shared" si="2"/>
        <v>151.08638206126494</v>
      </c>
    </row>
    <row r="158" spans="1:5" x14ac:dyDescent="0.3">
      <c r="A158" s="2" t="s">
        <v>254</v>
      </c>
      <c r="B158" s="3" t="s">
        <v>113</v>
      </c>
      <c r="C158" s="12">
        <f>C162+C164+C159+C160+C161</f>
        <v>8280000</v>
      </c>
      <c r="D158" s="12">
        <f>D162+D164+D159+D160+D161</f>
        <v>9694711.5399999991</v>
      </c>
      <c r="E158" s="15">
        <f t="shared" si="2"/>
        <v>117.0858881642512</v>
      </c>
    </row>
    <row r="159" spans="1:5" ht="62.4" x14ac:dyDescent="0.3">
      <c r="A159" s="2" t="s">
        <v>255</v>
      </c>
      <c r="B159" s="3" t="s">
        <v>114</v>
      </c>
      <c r="C159" s="12">
        <v>2000</v>
      </c>
      <c r="D159" s="12">
        <v>3600</v>
      </c>
      <c r="E159" s="15">
        <f t="shared" si="2"/>
        <v>180</v>
      </c>
    </row>
    <row r="160" spans="1:5" ht="31.2" x14ac:dyDescent="0.3">
      <c r="A160" s="2" t="s">
        <v>256</v>
      </c>
      <c r="B160" s="3" t="s">
        <v>115</v>
      </c>
      <c r="C160" s="12">
        <v>0</v>
      </c>
      <c r="D160" s="12">
        <v>2033480.25</v>
      </c>
      <c r="E160" s="15"/>
    </row>
    <row r="161" spans="1:5" ht="31.2" x14ac:dyDescent="0.3">
      <c r="A161" s="2" t="s">
        <v>348</v>
      </c>
      <c r="B161" s="3" t="s">
        <v>349</v>
      </c>
      <c r="C161" s="12">
        <v>1000</v>
      </c>
      <c r="D161" s="12">
        <v>300</v>
      </c>
      <c r="E161" s="15">
        <f t="shared" si="2"/>
        <v>30</v>
      </c>
    </row>
    <row r="162" spans="1:5" ht="31.2" x14ac:dyDescent="0.3">
      <c r="A162" s="2" t="s">
        <v>257</v>
      </c>
      <c r="B162" s="3" t="s">
        <v>116</v>
      </c>
      <c r="C162" s="12">
        <f>C163</f>
        <v>70000</v>
      </c>
      <c r="D162" s="12">
        <f>D163</f>
        <v>140250</v>
      </c>
      <c r="E162" s="15">
        <f t="shared" si="2"/>
        <v>200.35714285714286</v>
      </c>
    </row>
    <row r="163" spans="1:5" ht="93.6" x14ac:dyDescent="0.3">
      <c r="A163" s="2" t="s">
        <v>258</v>
      </c>
      <c r="B163" s="3" t="s">
        <v>117</v>
      </c>
      <c r="C163" s="12">
        <v>70000</v>
      </c>
      <c r="D163" s="12">
        <v>140250</v>
      </c>
      <c r="E163" s="15">
        <f t="shared" si="2"/>
        <v>200.35714285714286</v>
      </c>
    </row>
    <row r="164" spans="1:5" x14ac:dyDescent="0.3">
      <c r="A164" s="2" t="s">
        <v>259</v>
      </c>
      <c r="B164" s="3" t="s">
        <v>118</v>
      </c>
      <c r="C164" s="12">
        <f>C165</f>
        <v>8207000</v>
      </c>
      <c r="D164" s="12">
        <f>D165</f>
        <v>7517081.29</v>
      </c>
      <c r="E164" s="15">
        <f t="shared" si="2"/>
        <v>91.593533447057396</v>
      </c>
    </row>
    <row r="165" spans="1:5" ht="46.8" x14ac:dyDescent="0.3">
      <c r="A165" s="2" t="s">
        <v>260</v>
      </c>
      <c r="B165" s="3" t="s">
        <v>119</v>
      </c>
      <c r="C165" s="12">
        <v>8207000</v>
      </c>
      <c r="D165" s="12">
        <v>7517081.29</v>
      </c>
      <c r="E165" s="15">
        <f t="shared" si="2"/>
        <v>91.593533447057396</v>
      </c>
    </row>
    <row r="166" spans="1:5" x14ac:dyDescent="0.3">
      <c r="A166" s="2" t="s">
        <v>261</v>
      </c>
      <c r="B166" s="3" t="s">
        <v>120</v>
      </c>
      <c r="C166" s="12">
        <f>C167+C169</f>
        <v>46172000</v>
      </c>
      <c r="D166" s="12">
        <f>D167+D169</f>
        <v>72574845.219999999</v>
      </c>
      <c r="E166" s="15">
        <f t="shared" si="2"/>
        <v>157.18367239885646</v>
      </c>
    </row>
    <row r="167" spans="1:5" ht="31.2" x14ac:dyDescent="0.3">
      <c r="A167" s="2" t="s">
        <v>350</v>
      </c>
      <c r="B167" s="3" t="s">
        <v>352</v>
      </c>
      <c r="C167" s="12">
        <f>C168</f>
        <v>7795000</v>
      </c>
      <c r="D167" s="12">
        <f>D168</f>
        <v>9287361.5500000007</v>
      </c>
      <c r="E167" s="15">
        <f t="shared" si="2"/>
        <v>119.14511289288005</v>
      </c>
    </row>
    <row r="168" spans="1:5" ht="46.8" x14ac:dyDescent="0.3">
      <c r="A168" s="2" t="s">
        <v>351</v>
      </c>
      <c r="B168" s="3" t="s">
        <v>353</v>
      </c>
      <c r="C168" s="12">
        <v>7795000</v>
      </c>
      <c r="D168" s="12">
        <v>9287361.5500000007</v>
      </c>
      <c r="E168" s="15">
        <f t="shared" si="2"/>
        <v>119.14511289288005</v>
      </c>
    </row>
    <row r="169" spans="1:5" x14ac:dyDescent="0.3">
      <c r="A169" s="2" t="s">
        <v>262</v>
      </c>
      <c r="B169" s="3" t="s">
        <v>121</v>
      </c>
      <c r="C169" s="12">
        <f>C170</f>
        <v>38377000</v>
      </c>
      <c r="D169" s="12">
        <f>D170</f>
        <v>63287483.670000002</v>
      </c>
      <c r="E169" s="15">
        <f t="shared" si="2"/>
        <v>164.9099295671887</v>
      </c>
    </row>
    <row r="170" spans="1:5" ht="31.2" x14ac:dyDescent="0.3">
      <c r="A170" s="2" t="s">
        <v>263</v>
      </c>
      <c r="B170" s="3" t="s">
        <v>122</v>
      </c>
      <c r="C170" s="12">
        <v>38377000</v>
      </c>
      <c r="D170" s="12">
        <v>63287483.670000002</v>
      </c>
      <c r="E170" s="15">
        <f t="shared" si="2"/>
        <v>164.9099295671887</v>
      </c>
    </row>
    <row r="171" spans="1:5" ht="31.2" x14ac:dyDescent="0.3">
      <c r="A171" s="17" t="s">
        <v>264</v>
      </c>
      <c r="B171" s="18" t="s">
        <v>123</v>
      </c>
      <c r="C171" s="11">
        <f>C172+C179</f>
        <v>6554000</v>
      </c>
      <c r="D171" s="11">
        <f>D172+D179</f>
        <v>17422972.270000003</v>
      </c>
      <c r="E171" s="16">
        <f t="shared" si="2"/>
        <v>265.83723329264575</v>
      </c>
    </row>
    <row r="172" spans="1:5" ht="93.6" x14ac:dyDescent="0.3">
      <c r="A172" s="2" t="s">
        <v>265</v>
      </c>
      <c r="B172" s="3" t="s">
        <v>124</v>
      </c>
      <c r="C172" s="12">
        <f>C173+C176</f>
        <v>554000</v>
      </c>
      <c r="D172" s="12">
        <f>D173+D176</f>
        <v>7760896.3100000005</v>
      </c>
      <c r="E172" s="15">
        <f t="shared" si="2"/>
        <v>1400.8838104693143</v>
      </c>
    </row>
    <row r="173" spans="1:5" ht="127.8" customHeight="1" x14ac:dyDescent="0.3">
      <c r="A173" s="2" t="s">
        <v>558</v>
      </c>
      <c r="B173" s="30" t="s">
        <v>1002</v>
      </c>
      <c r="C173" s="12">
        <f>C174+C175</f>
        <v>454000</v>
      </c>
      <c r="D173" s="12">
        <f>D174+D175</f>
        <v>4773458.6900000004</v>
      </c>
      <c r="E173" s="15">
        <f t="shared" si="2"/>
        <v>1051.4226189427313</v>
      </c>
    </row>
    <row r="174" spans="1:5" ht="126.6" customHeight="1" x14ac:dyDescent="0.3">
      <c r="A174" s="2" t="s">
        <v>559</v>
      </c>
      <c r="B174" s="30" t="s">
        <v>1003</v>
      </c>
      <c r="C174" s="12">
        <v>454000</v>
      </c>
      <c r="D174" s="12">
        <v>4587458.6900000004</v>
      </c>
      <c r="E174" s="15">
        <f t="shared" si="2"/>
        <v>1010.4534559471366</v>
      </c>
    </row>
    <row r="175" spans="1:5" ht="62.4" x14ac:dyDescent="0.3">
      <c r="A175" s="2" t="s">
        <v>608</v>
      </c>
      <c r="B175" s="3" t="s">
        <v>609</v>
      </c>
      <c r="C175" s="12">
        <v>0</v>
      </c>
      <c r="D175" s="12">
        <v>186000</v>
      </c>
      <c r="E175" s="15"/>
    </row>
    <row r="176" spans="1:5" ht="124.8" x14ac:dyDescent="0.3">
      <c r="A176" s="2" t="s">
        <v>266</v>
      </c>
      <c r="B176" s="3" t="s">
        <v>125</v>
      </c>
      <c r="C176" s="12">
        <f>C177</f>
        <v>100000</v>
      </c>
      <c r="D176" s="12">
        <f>D177+D178</f>
        <v>2987437.62</v>
      </c>
      <c r="E176" s="15">
        <f t="shared" si="2"/>
        <v>2987.4376200000002</v>
      </c>
    </row>
    <row r="177" spans="1:5" ht="109.2" x14ac:dyDescent="0.3">
      <c r="A177" s="2" t="s">
        <v>267</v>
      </c>
      <c r="B177" s="3" t="s">
        <v>126</v>
      </c>
      <c r="C177" s="12">
        <v>100000</v>
      </c>
      <c r="D177" s="12">
        <v>2924374.62</v>
      </c>
      <c r="E177" s="15">
        <f t="shared" si="2"/>
        <v>2924.37462</v>
      </c>
    </row>
    <row r="178" spans="1:5" ht="124.8" x14ac:dyDescent="0.3">
      <c r="A178" s="2" t="s">
        <v>1007</v>
      </c>
      <c r="B178" s="3" t="s">
        <v>953</v>
      </c>
      <c r="C178" s="12">
        <v>0</v>
      </c>
      <c r="D178" s="12">
        <v>63063</v>
      </c>
      <c r="E178" s="15"/>
    </row>
    <row r="179" spans="1:5" ht="31.2" x14ac:dyDescent="0.3">
      <c r="A179" s="2" t="s">
        <v>268</v>
      </c>
      <c r="B179" s="3" t="s">
        <v>127</v>
      </c>
      <c r="C179" s="12">
        <f>C180</f>
        <v>6000000</v>
      </c>
      <c r="D179" s="12">
        <f>D180</f>
        <v>9662075.9600000009</v>
      </c>
      <c r="E179" s="15">
        <f t="shared" si="2"/>
        <v>161.03459933333335</v>
      </c>
    </row>
    <row r="180" spans="1:5" ht="48.6" customHeight="1" x14ac:dyDescent="0.3">
      <c r="A180" s="2" t="s">
        <v>269</v>
      </c>
      <c r="B180" s="3" t="s">
        <v>128</v>
      </c>
      <c r="C180" s="12">
        <f>C181</f>
        <v>6000000</v>
      </c>
      <c r="D180" s="12">
        <f>D181</f>
        <v>9662075.9600000009</v>
      </c>
      <c r="E180" s="15">
        <f t="shared" si="2"/>
        <v>161.03459933333335</v>
      </c>
    </row>
    <row r="181" spans="1:5" ht="64.2" customHeight="1" x14ac:dyDescent="0.3">
      <c r="A181" s="2" t="s">
        <v>270</v>
      </c>
      <c r="B181" s="3" t="s">
        <v>129</v>
      </c>
      <c r="C181" s="12">
        <v>6000000</v>
      </c>
      <c r="D181" s="12">
        <v>9662075.9600000009</v>
      </c>
      <c r="E181" s="15">
        <f t="shared" si="2"/>
        <v>161.03459933333335</v>
      </c>
    </row>
    <row r="182" spans="1:5" x14ac:dyDescent="0.3">
      <c r="A182" s="17" t="s">
        <v>271</v>
      </c>
      <c r="B182" s="18" t="s">
        <v>130</v>
      </c>
      <c r="C182" s="11">
        <f>C183+C185</f>
        <v>1044180</v>
      </c>
      <c r="D182" s="11">
        <f>D183+D185</f>
        <v>1650468.5</v>
      </c>
      <c r="E182" s="16">
        <f t="shared" si="2"/>
        <v>158.06360014556878</v>
      </c>
    </row>
    <row r="183" spans="1:5" ht="46.8" x14ac:dyDescent="0.3">
      <c r="A183" s="2" t="s">
        <v>272</v>
      </c>
      <c r="B183" s="3" t="s">
        <v>131</v>
      </c>
      <c r="C183" s="12">
        <f>C184</f>
        <v>110000</v>
      </c>
      <c r="D183" s="12">
        <f>D184</f>
        <v>697100</v>
      </c>
      <c r="E183" s="15">
        <f t="shared" si="2"/>
        <v>633.72727272727275</v>
      </c>
    </row>
    <row r="184" spans="1:5" ht="46.8" x14ac:dyDescent="0.3">
      <c r="A184" s="2" t="s">
        <v>273</v>
      </c>
      <c r="B184" s="3" t="s">
        <v>132</v>
      </c>
      <c r="C184" s="12">
        <v>110000</v>
      </c>
      <c r="D184" s="12">
        <v>697100</v>
      </c>
      <c r="E184" s="15">
        <f t="shared" si="2"/>
        <v>633.72727272727275</v>
      </c>
    </row>
    <row r="185" spans="1:5" ht="66" customHeight="1" x14ac:dyDescent="0.3">
      <c r="A185" s="2" t="s">
        <v>700</v>
      </c>
      <c r="B185" s="3" t="s">
        <v>702</v>
      </c>
      <c r="C185" s="12">
        <f>C186</f>
        <v>934180</v>
      </c>
      <c r="D185" s="12">
        <f>D186</f>
        <v>953368.5</v>
      </c>
      <c r="E185" s="15">
        <f t="shared" si="2"/>
        <v>102.0540473998587</v>
      </c>
    </row>
    <row r="186" spans="1:5" ht="96.6" customHeight="1" x14ac:dyDescent="0.3">
      <c r="A186" s="2" t="s">
        <v>701</v>
      </c>
      <c r="B186" s="3" t="s">
        <v>703</v>
      </c>
      <c r="C186" s="12">
        <v>934180</v>
      </c>
      <c r="D186" s="12">
        <v>953368.5</v>
      </c>
      <c r="E186" s="15">
        <f t="shared" si="2"/>
        <v>102.0540473998587</v>
      </c>
    </row>
    <row r="187" spans="1:5" x14ac:dyDescent="0.3">
      <c r="A187" s="17" t="s">
        <v>274</v>
      </c>
      <c r="B187" s="18" t="s">
        <v>133</v>
      </c>
      <c r="C187" s="11">
        <f>C188+C210+C214+C223+C230+C233</f>
        <v>607630940</v>
      </c>
      <c r="D187" s="11">
        <f>D188+D210+D212+D214+D223+D226+D230+D233</f>
        <v>699756802.28999996</v>
      </c>
      <c r="E187" s="16">
        <f t="shared" si="2"/>
        <v>115.16148310189733</v>
      </c>
    </row>
    <row r="188" spans="1:5" ht="46.8" x14ac:dyDescent="0.3">
      <c r="A188" s="2" t="s">
        <v>461</v>
      </c>
      <c r="B188" s="3" t="s">
        <v>460</v>
      </c>
      <c r="C188" s="12">
        <f>C189+C191+C193+C195+C197+C200+C202+C204+C206+C208</f>
        <v>441691940</v>
      </c>
      <c r="D188" s="12">
        <f>D189+D191+D193+D195+D197+D200+D202+D204+D206+D208</f>
        <v>544326476.6400001</v>
      </c>
      <c r="E188" s="15">
        <f t="shared" si="2"/>
        <v>123.23667863171788</v>
      </c>
    </row>
    <row r="189" spans="1:5" ht="62.4" x14ac:dyDescent="0.3">
      <c r="A189" s="2" t="s">
        <v>462</v>
      </c>
      <c r="B189" s="3" t="s">
        <v>704</v>
      </c>
      <c r="C189" s="12">
        <f>C190</f>
        <v>568000</v>
      </c>
      <c r="D189" s="12">
        <f>D190</f>
        <v>439764.16</v>
      </c>
      <c r="E189" s="15">
        <f t="shared" si="2"/>
        <v>77.423267605633797</v>
      </c>
    </row>
    <row r="190" spans="1:5" ht="111.6" customHeight="1" x14ac:dyDescent="0.3">
      <c r="A190" s="2" t="s">
        <v>463</v>
      </c>
      <c r="B190" s="3" t="s">
        <v>705</v>
      </c>
      <c r="C190" s="12">
        <v>568000</v>
      </c>
      <c r="D190" s="12">
        <v>439764.16</v>
      </c>
      <c r="E190" s="15">
        <f t="shared" si="2"/>
        <v>77.423267605633797</v>
      </c>
    </row>
    <row r="191" spans="1:5" ht="64.2" customHeight="1" x14ac:dyDescent="0.3">
      <c r="A191" s="2" t="s">
        <v>464</v>
      </c>
      <c r="B191" s="3" t="s">
        <v>706</v>
      </c>
      <c r="C191" s="12">
        <f>C192</f>
        <v>1750000</v>
      </c>
      <c r="D191" s="12">
        <f>D192</f>
        <v>734263.41</v>
      </c>
      <c r="E191" s="15">
        <f t="shared" si="2"/>
        <v>41.957909142857147</v>
      </c>
    </row>
    <row r="192" spans="1:5" ht="112.2" customHeight="1" x14ac:dyDescent="0.3">
      <c r="A192" s="2" t="s">
        <v>465</v>
      </c>
      <c r="B192" s="3" t="s">
        <v>707</v>
      </c>
      <c r="C192" s="12">
        <v>1750000</v>
      </c>
      <c r="D192" s="12">
        <v>734263.41</v>
      </c>
      <c r="E192" s="15">
        <f t="shared" si="2"/>
        <v>41.957909142857147</v>
      </c>
    </row>
    <row r="193" spans="1:5" ht="67.2" customHeight="1" x14ac:dyDescent="0.3">
      <c r="A193" s="2" t="s">
        <v>466</v>
      </c>
      <c r="B193" s="3" t="s">
        <v>708</v>
      </c>
      <c r="C193" s="12">
        <f>C194</f>
        <v>305000</v>
      </c>
      <c r="D193" s="12">
        <f>D194</f>
        <v>639052.04</v>
      </c>
      <c r="E193" s="15">
        <f t="shared" si="2"/>
        <v>209.52525901639345</v>
      </c>
    </row>
    <row r="194" spans="1:5" ht="110.4" customHeight="1" x14ac:dyDescent="0.3">
      <c r="A194" s="2" t="s">
        <v>467</v>
      </c>
      <c r="B194" s="3" t="s">
        <v>709</v>
      </c>
      <c r="C194" s="12">
        <v>305000</v>
      </c>
      <c r="D194" s="12">
        <v>639052.04</v>
      </c>
      <c r="E194" s="15">
        <f t="shared" si="2"/>
        <v>209.52525901639345</v>
      </c>
    </row>
    <row r="195" spans="1:5" ht="62.4" x14ac:dyDescent="0.3">
      <c r="A195" s="2" t="s">
        <v>468</v>
      </c>
      <c r="B195" s="3" t="s">
        <v>710</v>
      </c>
      <c r="C195" s="12">
        <f>C196</f>
        <v>9990</v>
      </c>
      <c r="D195" s="12">
        <f>D196</f>
        <v>53000</v>
      </c>
      <c r="E195" s="15">
        <f t="shared" si="2"/>
        <v>530.53053053053054</v>
      </c>
    </row>
    <row r="196" spans="1:5" ht="95.4" customHeight="1" x14ac:dyDescent="0.3">
      <c r="A196" s="2" t="s">
        <v>469</v>
      </c>
      <c r="B196" s="3" t="s">
        <v>711</v>
      </c>
      <c r="C196" s="12">
        <v>9990</v>
      </c>
      <c r="D196" s="12">
        <v>53000</v>
      </c>
      <c r="E196" s="15">
        <f t="shared" si="2"/>
        <v>530.53053053053054</v>
      </c>
    </row>
    <row r="197" spans="1:5" ht="62.4" x14ac:dyDescent="0.3">
      <c r="A197" s="2" t="s">
        <v>470</v>
      </c>
      <c r="B197" s="3" t="s">
        <v>712</v>
      </c>
      <c r="C197" s="12">
        <f>C198+C199</f>
        <v>438825950</v>
      </c>
      <c r="D197" s="12">
        <f>D198+D199</f>
        <v>541795716.13999999</v>
      </c>
      <c r="E197" s="15">
        <f t="shared" si="2"/>
        <v>123.46483067831335</v>
      </c>
    </row>
    <row r="198" spans="1:5" ht="97.8" customHeight="1" x14ac:dyDescent="0.3">
      <c r="A198" s="2" t="s">
        <v>471</v>
      </c>
      <c r="B198" s="3" t="s">
        <v>713</v>
      </c>
      <c r="C198" s="12">
        <v>342069440</v>
      </c>
      <c r="D198" s="12">
        <v>446295093.30000001</v>
      </c>
      <c r="E198" s="15">
        <f t="shared" si="2"/>
        <v>130.46915073734738</v>
      </c>
    </row>
    <row r="199" spans="1:5" ht="93.6" x14ac:dyDescent="0.3">
      <c r="A199" s="2" t="s">
        <v>472</v>
      </c>
      <c r="B199" s="3" t="s">
        <v>714</v>
      </c>
      <c r="C199" s="12">
        <v>96756510</v>
      </c>
      <c r="D199" s="12">
        <v>95500622.840000004</v>
      </c>
      <c r="E199" s="15">
        <f t="shared" si="2"/>
        <v>98.702012753457112</v>
      </c>
    </row>
    <row r="200" spans="1:5" ht="83.4" customHeight="1" x14ac:dyDescent="0.3">
      <c r="A200" s="2" t="s">
        <v>473</v>
      </c>
      <c r="B200" s="3" t="s">
        <v>715</v>
      </c>
      <c r="C200" s="12">
        <f>C201</f>
        <v>50000</v>
      </c>
      <c r="D200" s="12">
        <f>D201</f>
        <v>541158.81999999995</v>
      </c>
      <c r="E200" s="15">
        <f t="shared" si="2"/>
        <v>1082.31764</v>
      </c>
    </row>
    <row r="201" spans="1:5" ht="127.2" customHeight="1" x14ac:dyDescent="0.3">
      <c r="A201" s="2" t="s">
        <v>474</v>
      </c>
      <c r="B201" s="3" t="s">
        <v>716</v>
      </c>
      <c r="C201" s="12">
        <v>50000</v>
      </c>
      <c r="D201" s="12">
        <v>541158.81999999995</v>
      </c>
      <c r="E201" s="15">
        <f t="shared" si="2"/>
        <v>1082.31764</v>
      </c>
    </row>
    <row r="202" spans="1:5" ht="78" x14ac:dyDescent="0.3">
      <c r="A202" s="2" t="s">
        <v>475</v>
      </c>
      <c r="B202" s="3" t="s">
        <v>717</v>
      </c>
      <c r="C202" s="12">
        <f>C203</f>
        <v>50000</v>
      </c>
      <c r="D202" s="12">
        <f>D203</f>
        <v>20550</v>
      </c>
      <c r="E202" s="15">
        <f t="shared" si="2"/>
        <v>41.099999999999994</v>
      </c>
    </row>
    <row r="203" spans="1:5" ht="144" customHeight="1" x14ac:dyDescent="0.3">
      <c r="A203" s="2" t="s">
        <v>476</v>
      </c>
      <c r="B203" s="3" t="s">
        <v>718</v>
      </c>
      <c r="C203" s="12">
        <v>50000</v>
      </c>
      <c r="D203" s="12">
        <v>20550</v>
      </c>
      <c r="E203" s="15">
        <f t="shared" si="2"/>
        <v>41.099999999999994</v>
      </c>
    </row>
    <row r="204" spans="1:5" ht="62.4" x14ac:dyDescent="0.3">
      <c r="A204" s="2" t="s">
        <v>477</v>
      </c>
      <c r="B204" s="3" t="s">
        <v>719</v>
      </c>
      <c r="C204" s="12">
        <f>C205</f>
        <v>123000</v>
      </c>
      <c r="D204" s="12">
        <f>D205</f>
        <v>63012.07</v>
      </c>
      <c r="E204" s="15">
        <f t="shared" si="2"/>
        <v>51.229325203252031</v>
      </c>
    </row>
    <row r="205" spans="1:5" ht="112.2" customHeight="1" x14ac:dyDescent="0.3">
      <c r="A205" s="2" t="s">
        <v>478</v>
      </c>
      <c r="B205" s="3" t="s">
        <v>720</v>
      </c>
      <c r="C205" s="12">
        <v>123000</v>
      </c>
      <c r="D205" s="12">
        <v>63012.07</v>
      </c>
      <c r="E205" s="15">
        <f t="shared" si="2"/>
        <v>51.229325203252031</v>
      </c>
    </row>
    <row r="206" spans="1:5" ht="80.400000000000006" customHeight="1" x14ac:dyDescent="0.3">
      <c r="A206" s="2" t="s">
        <v>562</v>
      </c>
      <c r="B206" s="3" t="s">
        <v>560</v>
      </c>
      <c r="C206" s="12">
        <f>C207</f>
        <v>0</v>
      </c>
      <c r="D206" s="12">
        <f>D207</f>
        <v>4960</v>
      </c>
      <c r="E206" s="15"/>
    </row>
    <row r="207" spans="1:5" ht="160.19999999999999" customHeight="1" x14ac:dyDescent="0.3">
      <c r="A207" s="2" t="s">
        <v>563</v>
      </c>
      <c r="B207" s="3" t="s">
        <v>561</v>
      </c>
      <c r="C207" s="12">
        <v>0</v>
      </c>
      <c r="D207" s="12">
        <v>4960</v>
      </c>
      <c r="E207" s="15"/>
    </row>
    <row r="208" spans="1:5" ht="141.6" customHeight="1" x14ac:dyDescent="0.3">
      <c r="A208" s="2" t="s">
        <v>623</v>
      </c>
      <c r="B208" s="3" t="s">
        <v>625</v>
      </c>
      <c r="C208" s="12">
        <f>C209</f>
        <v>10000</v>
      </c>
      <c r="D208" s="12">
        <f>D209</f>
        <v>35000</v>
      </c>
      <c r="E208" s="15">
        <f t="shared" si="2"/>
        <v>350</v>
      </c>
    </row>
    <row r="209" spans="1:5" ht="126.6" customHeight="1" x14ac:dyDescent="0.3">
      <c r="A209" s="2" t="s">
        <v>624</v>
      </c>
      <c r="B209" s="3" t="s">
        <v>626</v>
      </c>
      <c r="C209" s="12">
        <v>10000</v>
      </c>
      <c r="D209" s="12">
        <v>35000</v>
      </c>
      <c r="E209" s="15">
        <f t="shared" si="2"/>
        <v>350</v>
      </c>
    </row>
    <row r="210" spans="1:5" ht="133.19999999999999" customHeight="1" x14ac:dyDescent="0.3">
      <c r="A210" s="2" t="s">
        <v>566</v>
      </c>
      <c r="B210" s="3" t="s">
        <v>564</v>
      </c>
      <c r="C210" s="12">
        <f>C211</f>
        <v>300000</v>
      </c>
      <c r="D210" s="12">
        <f>D211</f>
        <v>21538.87</v>
      </c>
      <c r="E210" s="15">
        <f t="shared" si="2"/>
        <v>7.1796233333333337</v>
      </c>
    </row>
    <row r="211" spans="1:5" ht="177" customHeight="1" x14ac:dyDescent="0.3">
      <c r="A211" s="2" t="s">
        <v>567</v>
      </c>
      <c r="B211" s="3" t="s">
        <v>565</v>
      </c>
      <c r="C211" s="12">
        <v>300000</v>
      </c>
      <c r="D211" s="12">
        <v>21538.87</v>
      </c>
      <c r="E211" s="15">
        <f t="shared" si="2"/>
        <v>7.1796233333333337</v>
      </c>
    </row>
    <row r="212" spans="1:5" s="23" customFormat="1" ht="46.8" x14ac:dyDescent="0.3">
      <c r="A212" s="21" t="s">
        <v>1008</v>
      </c>
      <c r="B212" s="22" t="s">
        <v>1010</v>
      </c>
      <c r="C212" s="26">
        <v>0</v>
      </c>
      <c r="D212" s="26">
        <f>D213</f>
        <v>1000</v>
      </c>
      <c r="E212" s="28"/>
    </row>
    <row r="213" spans="1:5" s="23" customFormat="1" ht="78" x14ac:dyDescent="0.3">
      <c r="A213" s="21" t="s">
        <v>1009</v>
      </c>
      <c r="B213" s="22" t="s">
        <v>1011</v>
      </c>
      <c r="C213" s="26">
        <v>0</v>
      </c>
      <c r="D213" s="26">
        <v>1000</v>
      </c>
      <c r="E213" s="28"/>
    </row>
    <row r="214" spans="1:5" ht="124.8" x14ac:dyDescent="0.3">
      <c r="A214" s="2" t="s">
        <v>484</v>
      </c>
      <c r="B214" s="3" t="s">
        <v>479</v>
      </c>
      <c r="C214" s="12">
        <f>C215+C217+C219+C221</f>
        <v>5284000</v>
      </c>
      <c r="D214" s="12">
        <f>D215+D217+D219+D221</f>
        <v>32985420.159999996</v>
      </c>
      <c r="E214" s="15">
        <f t="shared" si="2"/>
        <v>624.25094928084775</v>
      </c>
    </row>
    <row r="215" spans="1:5" ht="62.4" x14ac:dyDescent="0.3">
      <c r="A215" s="2" t="s">
        <v>485</v>
      </c>
      <c r="B215" s="3" t="s">
        <v>480</v>
      </c>
      <c r="C215" s="12">
        <f>C216</f>
        <v>989000</v>
      </c>
      <c r="D215" s="12">
        <f>D216</f>
        <v>19572072.27</v>
      </c>
      <c r="E215" s="15">
        <f t="shared" si="2"/>
        <v>1978.9759625884731</v>
      </c>
    </row>
    <row r="216" spans="1:5" ht="94.8" customHeight="1" x14ac:dyDescent="0.3">
      <c r="A216" s="2" t="s">
        <v>486</v>
      </c>
      <c r="B216" s="3" t="s">
        <v>568</v>
      </c>
      <c r="C216" s="12">
        <v>989000</v>
      </c>
      <c r="D216" s="12">
        <v>19572072.27</v>
      </c>
      <c r="E216" s="15">
        <f t="shared" si="2"/>
        <v>1978.9759625884731</v>
      </c>
    </row>
    <row r="217" spans="1:5" ht="93.6" x14ac:dyDescent="0.3">
      <c r="A217" s="2" t="s">
        <v>487</v>
      </c>
      <c r="B217" s="3" t="s">
        <v>481</v>
      </c>
      <c r="C217" s="12">
        <f>C218</f>
        <v>1000000</v>
      </c>
      <c r="D217" s="12">
        <f>D218</f>
        <v>1617285.75</v>
      </c>
      <c r="E217" s="15">
        <f t="shared" si="2"/>
        <v>161.72857500000001</v>
      </c>
    </row>
    <row r="218" spans="1:5" ht="94.8" customHeight="1" x14ac:dyDescent="0.3">
      <c r="A218" s="2" t="s">
        <v>488</v>
      </c>
      <c r="B218" s="3" t="s">
        <v>569</v>
      </c>
      <c r="C218" s="12">
        <v>1000000</v>
      </c>
      <c r="D218" s="12">
        <v>1617285.75</v>
      </c>
      <c r="E218" s="15">
        <f t="shared" si="2"/>
        <v>161.72857500000001</v>
      </c>
    </row>
    <row r="219" spans="1:5" ht="78" x14ac:dyDescent="0.3">
      <c r="A219" s="2" t="s">
        <v>785</v>
      </c>
      <c r="B219" s="3" t="s">
        <v>783</v>
      </c>
      <c r="C219" s="12">
        <f>C220</f>
        <v>0</v>
      </c>
      <c r="D219" s="12">
        <f>D220</f>
        <v>15489.27</v>
      </c>
      <c r="E219" s="15"/>
    </row>
    <row r="220" spans="1:5" ht="79.2" customHeight="1" x14ac:dyDescent="0.3">
      <c r="A220" s="2" t="s">
        <v>786</v>
      </c>
      <c r="B220" s="3" t="s">
        <v>784</v>
      </c>
      <c r="C220" s="12">
        <v>0</v>
      </c>
      <c r="D220" s="12">
        <v>15489.27</v>
      </c>
      <c r="E220" s="15"/>
    </row>
    <row r="221" spans="1:5" ht="93.6" x14ac:dyDescent="0.3">
      <c r="A221" s="2" t="s">
        <v>489</v>
      </c>
      <c r="B221" s="3" t="s">
        <v>482</v>
      </c>
      <c r="C221" s="12">
        <f>C222</f>
        <v>3295000</v>
      </c>
      <c r="D221" s="12">
        <f>D222</f>
        <v>11780572.869999999</v>
      </c>
      <c r="E221" s="15">
        <f t="shared" si="2"/>
        <v>357.52876691957505</v>
      </c>
    </row>
    <row r="222" spans="1:5" ht="79.2" customHeight="1" x14ac:dyDescent="0.3">
      <c r="A222" s="2" t="s">
        <v>490</v>
      </c>
      <c r="B222" s="3" t="s">
        <v>483</v>
      </c>
      <c r="C222" s="12">
        <v>3295000</v>
      </c>
      <c r="D222" s="12">
        <v>11780572.869999999</v>
      </c>
      <c r="E222" s="15">
        <f t="shared" si="2"/>
        <v>357.52876691957505</v>
      </c>
    </row>
    <row r="223" spans="1:5" ht="31.2" x14ac:dyDescent="0.3">
      <c r="A223" s="2" t="s">
        <v>495</v>
      </c>
      <c r="B223" s="3" t="s">
        <v>491</v>
      </c>
      <c r="C223" s="12">
        <f>C228</f>
        <v>700000</v>
      </c>
      <c r="D223" s="12">
        <f>D224+D228</f>
        <v>807710.78</v>
      </c>
      <c r="E223" s="15">
        <f t="shared" si="2"/>
        <v>115.38725428571428</v>
      </c>
    </row>
    <row r="224" spans="1:5" ht="112.2" customHeight="1" x14ac:dyDescent="0.3">
      <c r="A224" s="2" t="s">
        <v>991</v>
      </c>
      <c r="B224" s="3" t="s">
        <v>989</v>
      </c>
      <c r="C224" s="12">
        <v>0</v>
      </c>
      <c r="D224" s="12">
        <f>D225</f>
        <v>43300</v>
      </c>
      <c r="E224" s="15"/>
    </row>
    <row r="225" spans="1:6" ht="48.6" customHeight="1" x14ac:dyDescent="0.3">
      <c r="A225" s="2" t="s">
        <v>992</v>
      </c>
      <c r="B225" s="3" t="s">
        <v>990</v>
      </c>
      <c r="C225" s="12">
        <v>0</v>
      </c>
      <c r="D225" s="12">
        <v>43300</v>
      </c>
      <c r="E225" s="15"/>
    </row>
    <row r="226" spans="1:6" s="23" customFormat="1" ht="31.2" x14ac:dyDescent="0.3">
      <c r="A226" s="21" t="s">
        <v>1012</v>
      </c>
      <c r="B226" s="22" t="s">
        <v>1014</v>
      </c>
      <c r="C226" s="26">
        <v>0</v>
      </c>
      <c r="D226" s="26">
        <f>D227</f>
        <v>247629.67</v>
      </c>
      <c r="E226" s="28"/>
    </row>
    <row r="227" spans="1:6" s="23" customFormat="1" ht="191.4" customHeight="1" x14ac:dyDescent="0.3">
      <c r="A227" s="21" t="s">
        <v>1013</v>
      </c>
      <c r="B227" s="22" t="s">
        <v>1015</v>
      </c>
      <c r="C227" s="26">
        <v>0</v>
      </c>
      <c r="D227" s="26">
        <v>247629.67</v>
      </c>
      <c r="E227" s="28"/>
    </row>
    <row r="228" spans="1:6" ht="78" x14ac:dyDescent="0.3">
      <c r="A228" s="2" t="s">
        <v>496</v>
      </c>
      <c r="B228" s="3" t="s">
        <v>497</v>
      </c>
      <c r="C228" s="12">
        <f>C229</f>
        <v>700000</v>
      </c>
      <c r="D228" s="12">
        <f>D229</f>
        <v>764410.78</v>
      </c>
      <c r="E228" s="15">
        <f t="shared" si="2"/>
        <v>109.20153999999999</v>
      </c>
    </row>
    <row r="229" spans="1:6" ht="78" x14ac:dyDescent="0.3">
      <c r="A229" s="2" t="s">
        <v>498</v>
      </c>
      <c r="B229" s="3" t="s">
        <v>499</v>
      </c>
      <c r="C229" s="12">
        <v>700000</v>
      </c>
      <c r="D229" s="12">
        <v>764410.78</v>
      </c>
      <c r="E229" s="15">
        <f t="shared" si="2"/>
        <v>109.20153999999999</v>
      </c>
    </row>
    <row r="230" spans="1:6" x14ac:dyDescent="0.3">
      <c r="A230" s="2" t="s">
        <v>500</v>
      </c>
      <c r="B230" s="3" t="s">
        <v>492</v>
      </c>
      <c r="C230" s="12">
        <f>C231</f>
        <v>2038000</v>
      </c>
      <c r="D230" s="12">
        <f>D231</f>
        <v>1287988.93</v>
      </c>
      <c r="E230" s="15">
        <f t="shared" si="2"/>
        <v>63.198671736997049</v>
      </c>
    </row>
    <row r="231" spans="1:6" ht="31.2" x14ac:dyDescent="0.3">
      <c r="A231" s="2" t="s">
        <v>501</v>
      </c>
      <c r="B231" s="3" t="s">
        <v>493</v>
      </c>
      <c r="C231" s="12">
        <f>C232</f>
        <v>2038000</v>
      </c>
      <c r="D231" s="12">
        <f>D232</f>
        <v>1287988.93</v>
      </c>
      <c r="E231" s="15">
        <f t="shared" si="2"/>
        <v>63.198671736997049</v>
      </c>
    </row>
    <row r="232" spans="1:6" ht="78" x14ac:dyDescent="0.3">
      <c r="A232" s="2" t="s">
        <v>502</v>
      </c>
      <c r="B232" s="3" t="s">
        <v>494</v>
      </c>
      <c r="C232" s="12">
        <v>2038000</v>
      </c>
      <c r="D232" s="12">
        <v>1287988.93</v>
      </c>
      <c r="E232" s="15">
        <f t="shared" si="2"/>
        <v>63.198671736997049</v>
      </c>
    </row>
    <row r="233" spans="1:6" ht="127.8" customHeight="1" x14ac:dyDescent="0.3">
      <c r="A233" s="2" t="s">
        <v>788</v>
      </c>
      <c r="B233" s="3" t="s">
        <v>787</v>
      </c>
      <c r="C233" s="12">
        <v>157617000</v>
      </c>
      <c r="D233" s="12">
        <v>120079037.23999999</v>
      </c>
      <c r="E233" s="15">
        <f t="shared" si="2"/>
        <v>76.18406468845366</v>
      </c>
    </row>
    <row r="234" spans="1:6" x14ac:dyDescent="0.3">
      <c r="A234" s="17" t="s">
        <v>357</v>
      </c>
      <c r="B234" s="14" t="s">
        <v>354</v>
      </c>
      <c r="C234" s="11">
        <v>0</v>
      </c>
      <c r="D234" s="11">
        <f>D235+D237</f>
        <v>1000272.38</v>
      </c>
      <c r="E234" s="16"/>
    </row>
    <row r="235" spans="1:6" x14ac:dyDescent="0.3">
      <c r="A235" s="2" t="s">
        <v>358</v>
      </c>
      <c r="B235" s="13" t="s">
        <v>355</v>
      </c>
      <c r="C235" s="12">
        <v>0</v>
      </c>
      <c r="D235" s="12">
        <f>D236</f>
        <v>338098.35</v>
      </c>
      <c r="E235" s="15"/>
    </row>
    <row r="236" spans="1:6" ht="31.2" x14ac:dyDescent="0.3">
      <c r="A236" s="2" t="s">
        <v>359</v>
      </c>
      <c r="B236" s="13" t="s">
        <v>356</v>
      </c>
      <c r="C236" s="12">
        <v>0</v>
      </c>
      <c r="D236" s="12">
        <v>338098.35</v>
      </c>
      <c r="E236" s="15"/>
    </row>
    <row r="237" spans="1:6" x14ac:dyDescent="0.3">
      <c r="A237" s="2" t="s">
        <v>602</v>
      </c>
      <c r="B237" s="13" t="s">
        <v>604</v>
      </c>
      <c r="C237" s="12">
        <v>0</v>
      </c>
      <c r="D237" s="12">
        <f>D238</f>
        <v>662174.03</v>
      </c>
      <c r="E237" s="15"/>
    </row>
    <row r="238" spans="1:6" ht="31.2" x14ac:dyDescent="0.3">
      <c r="A238" s="2" t="s">
        <v>603</v>
      </c>
      <c r="B238" s="13" t="s">
        <v>605</v>
      </c>
      <c r="C238" s="12">
        <v>0</v>
      </c>
      <c r="D238" s="12">
        <v>662174.03</v>
      </c>
      <c r="E238" s="15"/>
    </row>
    <row r="239" spans="1:6" x14ac:dyDescent="0.3">
      <c r="A239" s="17" t="s">
        <v>275</v>
      </c>
      <c r="B239" s="18" t="s">
        <v>134</v>
      </c>
      <c r="C239" s="11">
        <f>C241+C249+C379+C410+C453+C458+C461+C464+C481</f>
        <v>45575276430.949997</v>
      </c>
      <c r="D239" s="11">
        <f>D241+D249+D379+D410+D453+D458+D461+D464+D481</f>
        <v>47749803541</v>
      </c>
      <c r="E239" s="16">
        <f t="shared" ref="E239:E329" si="3">D239/C239*100</f>
        <v>104.77128671582405</v>
      </c>
    </row>
    <row r="240" spans="1:6" ht="31.2" x14ac:dyDescent="0.3">
      <c r="A240" s="17" t="s">
        <v>276</v>
      </c>
      <c r="B240" s="18" t="s">
        <v>135</v>
      </c>
      <c r="C240" s="11">
        <f>C241+C249+C379+C410</f>
        <v>44783701633</v>
      </c>
      <c r="D240" s="11">
        <f>D241+D249+D379+D410</f>
        <v>47117635674.680008</v>
      </c>
      <c r="E240" s="16">
        <f t="shared" si="3"/>
        <v>105.21157018418548</v>
      </c>
      <c r="F240" s="9"/>
    </row>
    <row r="241" spans="1:5" ht="31.2" x14ac:dyDescent="0.3">
      <c r="A241" s="17" t="s">
        <v>277</v>
      </c>
      <c r="B241" s="18" t="s">
        <v>1</v>
      </c>
      <c r="C241" s="11">
        <f>C242+C244+C246+C248</f>
        <v>20587782900</v>
      </c>
      <c r="D241" s="11">
        <f>D242+D244+D246+D248</f>
        <v>23530450100</v>
      </c>
      <c r="E241" s="16">
        <f t="shared" si="3"/>
        <v>114.29326904355494</v>
      </c>
    </row>
    <row r="242" spans="1:5" x14ac:dyDescent="0.3">
      <c r="A242" s="2" t="s">
        <v>426</v>
      </c>
      <c r="B242" s="13" t="s">
        <v>360</v>
      </c>
      <c r="C242" s="12">
        <f>C243</f>
        <v>14720203700</v>
      </c>
      <c r="D242" s="12">
        <f>D243</f>
        <v>14720203700</v>
      </c>
      <c r="E242" s="15">
        <f t="shared" si="3"/>
        <v>100</v>
      </c>
    </row>
    <row r="243" spans="1:5" ht="31.2" x14ac:dyDescent="0.3">
      <c r="A243" s="2" t="s">
        <v>278</v>
      </c>
      <c r="B243" s="3" t="s">
        <v>2</v>
      </c>
      <c r="C243" s="12">
        <v>14720203700</v>
      </c>
      <c r="D243" s="12">
        <v>14720203700</v>
      </c>
      <c r="E243" s="15">
        <f t="shared" si="3"/>
        <v>100</v>
      </c>
    </row>
    <row r="244" spans="1:5" ht="31.2" x14ac:dyDescent="0.3">
      <c r="A244" s="2" t="s">
        <v>791</v>
      </c>
      <c r="B244" s="3" t="s">
        <v>789</v>
      </c>
      <c r="C244" s="12">
        <f>C245</f>
        <v>4444696400</v>
      </c>
      <c r="D244" s="12">
        <f>D245</f>
        <v>7387363600</v>
      </c>
      <c r="E244" s="15">
        <f t="shared" si="3"/>
        <v>166.20625876719049</v>
      </c>
    </row>
    <row r="245" spans="1:5" ht="46.8" x14ac:dyDescent="0.3">
      <c r="A245" s="2" t="s">
        <v>792</v>
      </c>
      <c r="B245" s="3" t="s">
        <v>790</v>
      </c>
      <c r="C245" s="12">
        <v>4444696400</v>
      </c>
      <c r="D245" s="12">
        <v>7387363600</v>
      </c>
      <c r="E245" s="15">
        <f t="shared" si="3"/>
        <v>166.20625876719049</v>
      </c>
    </row>
    <row r="246" spans="1:5" ht="46.8" x14ac:dyDescent="0.3">
      <c r="A246" s="2" t="s">
        <v>362</v>
      </c>
      <c r="B246" s="3" t="s">
        <v>361</v>
      </c>
      <c r="C246" s="12">
        <f>C247</f>
        <v>1261481000</v>
      </c>
      <c r="D246" s="12">
        <f>D247</f>
        <v>1261481000</v>
      </c>
      <c r="E246" s="15">
        <f t="shared" si="3"/>
        <v>100</v>
      </c>
    </row>
    <row r="247" spans="1:5" ht="62.4" x14ac:dyDescent="0.3">
      <c r="A247" s="2" t="s">
        <v>279</v>
      </c>
      <c r="B247" s="3" t="s">
        <v>3</v>
      </c>
      <c r="C247" s="12">
        <v>1261481000</v>
      </c>
      <c r="D247" s="12">
        <v>1261481000</v>
      </c>
      <c r="E247" s="15">
        <f t="shared" si="3"/>
        <v>100</v>
      </c>
    </row>
    <row r="248" spans="1:5" ht="48.6" customHeight="1" x14ac:dyDescent="0.3">
      <c r="A248" s="2" t="s">
        <v>955</v>
      </c>
      <c r="B248" s="3" t="s">
        <v>954</v>
      </c>
      <c r="C248" s="12">
        <v>161401800</v>
      </c>
      <c r="D248" s="12">
        <v>161401800</v>
      </c>
      <c r="E248" s="28">
        <f t="shared" si="3"/>
        <v>100</v>
      </c>
    </row>
    <row r="249" spans="1:5" ht="31.2" x14ac:dyDescent="0.3">
      <c r="A249" s="17" t="s">
        <v>280</v>
      </c>
      <c r="B249" s="18" t="s">
        <v>136</v>
      </c>
      <c r="C249" s="11">
        <f>C250+C252+C254+C256+C258+C260+C261+C262+C264+C266+C268+C270+C272+C274+C276+C278+C280+C282+C284+C286+C288+C290+C292+C294+C296+C298+C300+C302+C304+C305+C307+C308+C310+C312+C314+C316+C318+C319+C320+C321+C323+C325+C327+C329+C331+C333+C335+C337+C339+C340+C342+C344+C346+C348+C350+C352+C353+C355+C357+C359+C361+C363+C365+C367+C369+C371+C373</f>
        <v>13705968000</v>
      </c>
      <c r="D249" s="11">
        <f>D250+D252+D254+D256+D258+D260+D261+D262+D264+D266+D268+D270+D272+D274+D276+D278+D280+D282+D284+D286+D288+D290+D292+D294+D296+D298+D300+D302+D304+D305+D307+D308+D310+D312+D314+D316+D318+D319+D320+D321+D323+D325+D327+D329+D331+D333+D335+D337+D339+D340+D342+D344+D346+D348+D350+D352+D353+D355+D357+D359+D361+D363+D365+D367+D369+D371+D373+D375+D377</f>
        <v>12822650492.939999</v>
      </c>
      <c r="E249" s="16">
        <f t="shared" si="3"/>
        <v>93.555234427367679</v>
      </c>
    </row>
    <row r="250" spans="1:5" ht="31.2" x14ac:dyDescent="0.3">
      <c r="A250" s="2" t="s">
        <v>795</v>
      </c>
      <c r="B250" s="3" t="s">
        <v>793</v>
      </c>
      <c r="C250" s="12">
        <f>C251</f>
        <v>274424000</v>
      </c>
      <c r="D250" s="12">
        <f>D251</f>
        <v>229920999.97999999</v>
      </c>
      <c r="E250" s="15">
        <f t="shared" si="3"/>
        <v>83.783123917733135</v>
      </c>
    </row>
    <row r="251" spans="1:5" ht="46.8" x14ac:dyDescent="0.3">
      <c r="A251" s="2" t="s">
        <v>796</v>
      </c>
      <c r="B251" s="3" t="s">
        <v>794</v>
      </c>
      <c r="C251" s="12">
        <v>274424000</v>
      </c>
      <c r="D251" s="12">
        <v>229920999.97999999</v>
      </c>
      <c r="E251" s="15">
        <f t="shared" si="3"/>
        <v>83.783123917733135</v>
      </c>
    </row>
    <row r="252" spans="1:5" ht="46.8" x14ac:dyDescent="0.3">
      <c r="A252" s="2" t="s">
        <v>627</v>
      </c>
      <c r="B252" s="3" t="s">
        <v>629</v>
      </c>
      <c r="C252" s="12">
        <f>C253</f>
        <v>281804200</v>
      </c>
      <c r="D252" s="12">
        <f>D253</f>
        <v>281804200</v>
      </c>
      <c r="E252" s="15">
        <f t="shared" si="3"/>
        <v>100</v>
      </c>
    </row>
    <row r="253" spans="1:5" ht="62.4" x14ac:dyDescent="0.3">
      <c r="A253" s="2" t="s">
        <v>628</v>
      </c>
      <c r="B253" s="3" t="s">
        <v>630</v>
      </c>
      <c r="C253" s="12">
        <v>281804200</v>
      </c>
      <c r="D253" s="12">
        <v>281804200</v>
      </c>
      <c r="E253" s="15">
        <f t="shared" si="3"/>
        <v>100</v>
      </c>
    </row>
    <row r="254" spans="1:5" ht="46.8" x14ac:dyDescent="0.3">
      <c r="A254" s="2" t="s">
        <v>797</v>
      </c>
      <c r="B254" s="3" t="s">
        <v>799</v>
      </c>
      <c r="C254" s="12">
        <f>C255</f>
        <v>14946600</v>
      </c>
      <c r="D254" s="12">
        <f>D255</f>
        <v>14946600</v>
      </c>
      <c r="E254" s="15">
        <f t="shared" si="3"/>
        <v>100</v>
      </c>
    </row>
    <row r="255" spans="1:5" ht="46.8" x14ac:dyDescent="0.3">
      <c r="A255" s="2" t="s">
        <v>798</v>
      </c>
      <c r="B255" s="3" t="s">
        <v>800</v>
      </c>
      <c r="C255" s="12">
        <v>14946600</v>
      </c>
      <c r="D255" s="12">
        <v>14946600</v>
      </c>
      <c r="E255" s="15">
        <f t="shared" si="3"/>
        <v>100</v>
      </c>
    </row>
    <row r="256" spans="1:5" ht="31.2" x14ac:dyDescent="0.3">
      <c r="A256" s="2" t="s">
        <v>631</v>
      </c>
      <c r="B256" s="3" t="s">
        <v>633</v>
      </c>
      <c r="C256" s="12">
        <f>C257</f>
        <v>4096700</v>
      </c>
      <c r="D256" s="12">
        <f>D257</f>
        <v>3809930.96</v>
      </c>
      <c r="E256" s="15">
        <f t="shared" si="3"/>
        <v>92.99999902360436</v>
      </c>
    </row>
    <row r="257" spans="1:5" ht="46.8" x14ac:dyDescent="0.3">
      <c r="A257" s="2" t="s">
        <v>632</v>
      </c>
      <c r="B257" s="3" t="s">
        <v>634</v>
      </c>
      <c r="C257" s="12">
        <v>4096700</v>
      </c>
      <c r="D257" s="12">
        <v>3809930.96</v>
      </c>
      <c r="E257" s="15">
        <f t="shared" si="3"/>
        <v>92.99999902360436</v>
      </c>
    </row>
    <row r="258" spans="1:5" ht="34.799999999999997" customHeight="1" x14ac:dyDescent="0.3">
      <c r="A258" s="2" t="s">
        <v>363</v>
      </c>
      <c r="B258" s="3" t="s">
        <v>801</v>
      </c>
      <c r="C258" s="12">
        <f>C259</f>
        <v>6246700</v>
      </c>
      <c r="D258" s="12">
        <f>D259</f>
        <v>6246700</v>
      </c>
      <c r="E258" s="15">
        <f t="shared" si="3"/>
        <v>100</v>
      </c>
    </row>
    <row r="259" spans="1:5" ht="46.8" x14ac:dyDescent="0.3">
      <c r="A259" s="2" t="s">
        <v>281</v>
      </c>
      <c r="B259" s="3" t="s">
        <v>802</v>
      </c>
      <c r="C259" s="12">
        <v>6246700</v>
      </c>
      <c r="D259" s="12">
        <v>6246700</v>
      </c>
      <c r="E259" s="15">
        <f t="shared" si="3"/>
        <v>100</v>
      </c>
    </row>
    <row r="260" spans="1:5" ht="64.8" customHeight="1" x14ac:dyDescent="0.3">
      <c r="A260" s="2" t="s">
        <v>282</v>
      </c>
      <c r="B260" s="3" t="s">
        <v>4</v>
      </c>
      <c r="C260" s="12">
        <v>86216500</v>
      </c>
      <c r="D260" s="12">
        <v>86216500</v>
      </c>
      <c r="E260" s="15">
        <f t="shared" si="3"/>
        <v>100</v>
      </c>
    </row>
    <row r="261" spans="1:5" ht="78" x14ac:dyDescent="0.3">
      <c r="A261" s="2" t="s">
        <v>283</v>
      </c>
      <c r="B261" s="3" t="s">
        <v>141</v>
      </c>
      <c r="C261" s="12">
        <v>678139000</v>
      </c>
      <c r="D261" s="12">
        <v>501481700</v>
      </c>
      <c r="E261" s="15">
        <f t="shared" si="3"/>
        <v>73.949691729866601</v>
      </c>
    </row>
    <row r="262" spans="1:5" ht="79.2" customHeight="1" x14ac:dyDescent="0.3">
      <c r="A262" s="2" t="s">
        <v>364</v>
      </c>
      <c r="B262" s="3" t="s">
        <v>365</v>
      </c>
      <c r="C262" s="12">
        <f>C263</f>
        <v>2068000</v>
      </c>
      <c r="D262" s="12">
        <f>D263</f>
        <v>1137400</v>
      </c>
      <c r="E262" s="15">
        <f t="shared" si="3"/>
        <v>55.000000000000007</v>
      </c>
    </row>
    <row r="263" spans="1:5" ht="93.6" x14ac:dyDescent="0.3">
      <c r="A263" s="2" t="s">
        <v>284</v>
      </c>
      <c r="B263" s="3" t="s">
        <v>5</v>
      </c>
      <c r="C263" s="12">
        <v>2068000</v>
      </c>
      <c r="D263" s="12">
        <v>1137400</v>
      </c>
      <c r="E263" s="15">
        <f t="shared" si="3"/>
        <v>55.000000000000007</v>
      </c>
    </row>
    <row r="264" spans="1:5" ht="78" x14ac:dyDescent="0.3">
      <c r="A264" s="2" t="s">
        <v>366</v>
      </c>
      <c r="B264" s="3" t="s">
        <v>803</v>
      </c>
      <c r="C264" s="12">
        <f>C265</f>
        <v>24778900</v>
      </c>
      <c r="D264" s="12">
        <f>D265</f>
        <v>24148989.579999998</v>
      </c>
      <c r="E264" s="15">
        <f t="shared" si="3"/>
        <v>97.45787577333941</v>
      </c>
    </row>
    <row r="265" spans="1:5" ht="79.8" customHeight="1" x14ac:dyDescent="0.3">
      <c r="A265" s="2" t="s">
        <v>285</v>
      </c>
      <c r="B265" s="3" t="s">
        <v>804</v>
      </c>
      <c r="C265" s="12">
        <v>24778900</v>
      </c>
      <c r="D265" s="12">
        <v>24148989.579999998</v>
      </c>
      <c r="E265" s="15">
        <f t="shared" si="3"/>
        <v>97.45787577333941</v>
      </c>
    </row>
    <row r="266" spans="1:5" ht="64.2" customHeight="1" x14ac:dyDescent="0.3">
      <c r="A266" s="2" t="s">
        <v>367</v>
      </c>
      <c r="B266" s="3" t="s">
        <v>805</v>
      </c>
      <c r="C266" s="12">
        <f>C267</f>
        <v>54913000</v>
      </c>
      <c r="D266" s="12">
        <f>D267</f>
        <v>54913000</v>
      </c>
      <c r="E266" s="15">
        <f t="shared" si="3"/>
        <v>100</v>
      </c>
    </row>
    <row r="267" spans="1:5" ht="78" x14ac:dyDescent="0.3">
      <c r="A267" s="2" t="s">
        <v>286</v>
      </c>
      <c r="B267" s="3" t="s">
        <v>806</v>
      </c>
      <c r="C267" s="12">
        <v>54913000</v>
      </c>
      <c r="D267" s="12">
        <v>54913000</v>
      </c>
      <c r="E267" s="15">
        <f t="shared" si="3"/>
        <v>100</v>
      </c>
    </row>
    <row r="268" spans="1:5" ht="114" customHeight="1" x14ac:dyDescent="0.3">
      <c r="A268" s="2" t="s">
        <v>368</v>
      </c>
      <c r="B268" s="3" t="s">
        <v>570</v>
      </c>
      <c r="C268" s="12">
        <f>C269</f>
        <v>37068500</v>
      </c>
      <c r="D268" s="12">
        <f>D269</f>
        <v>37068500</v>
      </c>
      <c r="E268" s="15">
        <f t="shared" si="3"/>
        <v>100</v>
      </c>
    </row>
    <row r="269" spans="1:5" s="10" customFormat="1" ht="128.4" customHeight="1" x14ac:dyDescent="0.3">
      <c r="A269" s="2" t="s">
        <v>287</v>
      </c>
      <c r="B269" s="3" t="s">
        <v>571</v>
      </c>
      <c r="C269" s="12">
        <v>37068500</v>
      </c>
      <c r="D269" s="12">
        <v>37068500</v>
      </c>
      <c r="E269" s="15">
        <f t="shared" si="3"/>
        <v>100</v>
      </c>
    </row>
    <row r="270" spans="1:5" s="24" customFormat="1" ht="46.8" x14ac:dyDescent="0.3">
      <c r="A270" s="21" t="s">
        <v>1016</v>
      </c>
      <c r="B270" s="22" t="s">
        <v>1018</v>
      </c>
      <c r="C270" s="26">
        <f>C271</f>
        <v>96530000</v>
      </c>
      <c r="D270" s="26">
        <f>D271</f>
        <v>96530000</v>
      </c>
      <c r="E270" s="28">
        <f t="shared" si="3"/>
        <v>100</v>
      </c>
    </row>
    <row r="271" spans="1:5" s="24" customFormat="1" ht="46.8" x14ac:dyDescent="0.3">
      <c r="A271" s="21" t="s">
        <v>1017</v>
      </c>
      <c r="B271" s="22" t="s">
        <v>1019</v>
      </c>
      <c r="C271" s="26">
        <v>96530000</v>
      </c>
      <c r="D271" s="26">
        <v>96530000</v>
      </c>
      <c r="E271" s="28">
        <f t="shared" si="3"/>
        <v>100</v>
      </c>
    </row>
    <row r="272" spans="1:5" s="10" customFormat="1" ht="95.4" customHeight="1" x14ac:dyDescent="0.3">
      <c r="A272" s="2" t="s">
        <v>809</v>
      </c>
      <c r="B272" s="3" t="s">
        <v>807</v>
      </c>
      <c r="C272" s="12">
        <f>C273</f>
        <v>700900</v>
      </c>
      <c r="D272" s="12">
        <f>D273</f>
        <v>700900</v>
      </c>
      <c r="E272" s="15">
        <f t="shared" si="3"/>
        <v>100</v>
      </c>
    </row>
    <row r="273" spans="1:5" s="10" customFormat="1" ht="112.8" customHeight="1" x14ac:dyDescent="0.3">
      <c r="A273" s="2" t="s">
        <v>810</v>
      </c>
      <c r="B273" s="3" t="s">
        <v>808</v>
      </c>
      <c r="C273" s="12">
        <v>700900</v>
      </c>
      <c r="D273" s="12">
        <v>700900</v>
      </c>
      <c r="E273" s="15">
        <f t="shared" si="3"/>
        <v>100</v>
      </c>
    </row>
    <row r="274" spans="1:5" s="10" customFormat="1" ht="99" customHeight="1" x14ac:dyDescent="0.3">
      <c r="A274" s="2" t="s">
        <v>811</v>
      </c>
      <c r="B274" s="3" t="s">
        <v>813</v>
      </c>
      <c r="C274" s="12">
        <f>C275</f>
        <v>171944800</v>
      </c>
      <c r="D274" s="12">
        <f>D275</f>
        <v>107137910.98</v>
      </c>
      <c r="E274" s="15">
        <f t="shared" si="3"/>
        <v>62.309480123853703</v>
      </c>
    </row>
    <row r="275" spans="1:5" s="10" customFormat="1" ht="109.2" x14ac:dyDescent="0.3">
      <c r="A275" s="2" t="s">
        <v>812</v>
      </c>
      <c r="B275" s="3" t="s">
        <v>814</v>
      </c>
      <c r="C275" s="12">
        <v>171944800</v>
      </c>
      <c r="D275" s="12">
        <v>107137910.98</v>
      </c>
      <c r="E275" s="15">
        <f t="shared" si="3"/>
        <v>62.309480123853703</v>
      </c>
    </row>
    <row r="276" spans="1:5" s="10" customFormat="1" ht="65.400000000000006" customHeight="1" x14ac:dyDescent="0.3">
      <c r="A276" s="2" t="s">
        <v>815</v>
      </c>
      <c r="B276" s="3" t="s">
        <v>817</v>
      </c>
      <c r="C276" s="12">
        <f>C277</f>
        <v>80139200</v>
      </c>
      <c r="D276" s="12">
        <f>D277</f>
        <v>78771141.019999996</v>
      </c>
      <c r="E276" s="15">
        <f t="shared" si="3"/>
        <v>98.292896634855339</v>
      </c>
    </row>
    <row r="277" spans="1:5" s="10" customFormat="1" ht="78" x14ac:dyDescent="0.3">
      <c r="A277" s="2" t="s">
        <v>816</v>
      </c>
      <c r="B277" s="3" t="s">
        <v>818</v>
      </c>
      <c r="C277" s="12">
        <v>80139200</v>
      </c>
      <c r="D277" s="12">
        <v>78771141.019999996</v>
      </c>
      <c r="E277" s="15">
        <f t="shared" si="3"/>
        <v>98.292896634855339</v>
      </c>
    </row>
    <row r="278" spans="1:5" s="10" customFormat="1" ht="124.8" x14ac:dyDescent="0.3">
      <c r="A278" s="2" t="s">
        <v>993</v>
      </c>
      <c r="B278" s="3" t="s">
        <v>994</v>
      </c>
      <c r="C278" s="26">
        <f>C279</f>
        <v>11320700</v>
      </c>
      <c r="D278" s="12">
        <f>D279</f>
        <v>11320700</v>
      </c>
      <c r="E278" s="28">
        <f t="shared" si="3"/>
        <v>100</v>
      </c>
    </row>
    <row r="279" spans="1:5" s="10" customFormat="1" ht="110.4" customHeight="1" x14ac:dyDescent="0.3">
      <c r="A279" s="2" t="s">
        <v>957</v>
      </c>
      <c r="B279" s="3" t="s">
        <v>956</v>
      </c>
      <c r="C279" s="12">
        <v>11320700</v>
      </c>
      <c r="D279" s="12">
        <v>11320700</v>
      </c>
      <c r="E279" s="28">
        <f t="shared" si="3"/>
        <v>100</v>
      </c>
    </row>
    <row r="280" spans="1:5" s="10" customFormat="1" ht="31.2" x14ac:dyDescent="0.3">
      <c r="A280" s="2" t="s">
        <v>369</v>
      </c>
      <c r="B280" s="3" t="s">
        <v>370</v>
      </c>
      <c r="C280" s="12">
        <f>C281</f>
        <v>46456000</v>
      </c>
      <c r="D280" s="12">
        <f>D281</f>
        <v>37385197.759999998</v>
      </c>
      <c r="E280" s="15">
        <f t="shared" si="3"/>
        <v>80.474422593421721</v>
      </c>
    </row>
    <row r="281" spans="1:5" s="10" customFormat="1" ht="31.2" x14ac:dyDescent="0.3">
      <c r="A281" s="2" t="s">
        <v>288</v>
      </c>
      <c r="B281" s="3" t="s">
        <v>152</v>
      </c>
      <c r="C281" s="12">
        <v>46456000</v>
      </c>
      <c r="D281" s="12">
        <v>37385197.759999998</v>
      </c>
      <c r="E281" s="15">
        <f t="shared" si="3"/>
        <v>80.474422593421721</v>
      </c>
    </row>
    <row r="282" spans="1:5" s="10" customFormat="1" ht="46.8" x14ac:dyDescent="0.3">
      <c r="A282" s="2" t="s">
        <v>371</v>
      </c>
      <c r="B282" s="3" t="s">
        <v>372</v>
      </c>
      <c r="C282" s="12">
        <f>C283</f>
        <v>14987600</v>
      </c>
      <c r="D282" s="12">
        <f>D283</f>
        <v>14987600</v>
      </c>
      <c r="E282" s="15">
        <f t="shared" si="3"/>
        <v>100</v>
      </c>
    </row>
    <row r="283" spans="1:5" s="10" customFormat="1" ht="49.2" customHeight="1" x14ac:dyDescent="0.3">
      <c r="A283" s="2" t="s">
        <v>289</v>
      </c>
      <c r="B283" s="3" t="s">
        <v>6</v>
      </c>
      <c r="C283" s="12">
        <v>14987600</v>
      </c>
      <c r="D283" s="12">
        <v>14987600</v>
      </c>
      <c r="E283" s="15">
        <f t="shared" si="3"/>
        <v>100</v>
      </c>
    </row>
    <row r="284" spans="1:5" s="10" customFormat="1" ht="62.4" x14ac:dyDescent="0.3">
      <c r="A284" s="2" t="s">
        <v>819</v>
      </c>
      <c r="B284" s="3" t="s">
        <v>821</v>
      </c>
      <c r="C284" s="12">
        <f>C285</f>
        <v>149882100</v>
      </c>
      <c r="D284" s="12">
        <f>D285</f>
        <v>93945281.650000006</v>
      </c>
      <c r="E284" s="15">
        <f t="shared" si="3"/>
        <v>62.679453817367126</v>
      </c>
    </row>
    <row r="285" spans="1:5" s="10" customFormat="1" ht="63" customHeight="1" x14ac:dyDescent="0.3">
      <c r="A285" s="2" t="s">
        <v>820</v>
      </c>
      <c r="B285" s="3" t="s">
        <v>822</v>
      </c>
      <c r="C285" s="12">
        <v>149882100</v>
      </c>
      <c r="D285" s="12">
        <v>93945281.650000006</v>
      </c>
      <c r="E285" s="15">
        <f t="shared" si="3"/>
        <v>62.679453817367126</v>
      </c>
    </row>
    <row r="286" spans="1:5" s="10" customFormat="1" ht="34.200000000000003" customHeight="1" x14ac:dyDescent="0.3">
      <c r="A286" s="2" t="s">
        <v>290</v>
      </c>
      <c r="B286" s="3" t="s">
        <v>373</v>
      </c>
      <c r="C286" s="12">
        <f>C287</f>
        <v>10087200</v>
      </c>
      <c r="D286" s="12">
        <f>D287</f>
        <v>10078445.73</v>
      </c>
      <c r="E286" s="15">
        <f t="shared" si="3"/>
        <v>99.913214073280997</v>
      </c>
    </row>
    <row r="287" spans="1:5" s="10" customFormat="1" ht="46.8" x14ac:dyDescent="0.3">
      <c r="A287" s="2" t="s">
        <v>290</v>
      </c>
      <c r="B287" s="3" t="s">
        <v>7</v>
      </c>
      <c r="C287" s="12">
        <v>10087200</v>
      </c>
      <c r="D287" s="12">
        <v>10078445.73</v>
      </c>
      <c r="E287" s="15">
        <f t="shared" si="3"/>
        <v>99.913214073280997</v>
      </c>
    </row>
    <row r="288" spans="1:5" s="10" customFormat="1" ht="95.4" customHeight="1" x14ac:dyDescent="0.3">
      <c r="A288" s="2" t="s">
        <v>374</v>
      </c>
      <c r="B288" s="3" t="s">
        <v>823</v>
      </c>
      <c r="C288" s="12">
        <f>C289</f>
        <v>9050900</v>
      </c>
      <c r="D288" s="12">
        <f>D289</f>
        <v>9050900</v>
      </c>
      <c r="E288" s="15">
        <f t="shared" si="3"/>
        <v>100</v>
      </c>
    </row>
    <row r="289" spans="1:5" s="10" customFormat="1" ht="111.6" customHeight="1" x14ac:dyDescent="0.3">
      <c r="A289" s="2" t="s">
        <v>291</v>
      </c>
      <c r="B289" s="3" t="s">
        <v>824</v>
      </c>
      <c r="C289" s="12">
        <v>9050900</v>
      </c>
      <c r="D289" s="12">
        <v>9050900</v>
      </c>
      <c r="E289" s="15">
        <f t="shared" si="3"/>
        <v>100</v>
      </c>
    </row>
    <row r="290" spans="1:5" s="10" customFormat="1" ht="46.8" x14ac:dyDescent="0.3">
      <c r="A290" s="2" t="s">
        <v>825</v>
      </c>
      <c r="B290" s="3" t="s">
        <v>827</v>
      </c>
      <c r="C290" s="12">
        <f>C291</f>
        <v>406553200</v>
      </c>
      <c r="D290" s="12">
        <f>D291</f>
        <v>406553200</v>
      </c>
      <c r="E290" s="15">
        <f t="shared" si="3"/>
        <v>100</v>
      </c>
    </row>
    <row r="291" spans="1:5" s="10" customFormat="1" ht="46.8" x14ac:dyDescent="0.3">
      <c r="A291" s="2" t="s">
        <v>826</v>
      </c>
      <c r="B291" s="3" t="s">
        <v>828</v>
      </c>
      <c r="C291" s="12">
        <v>406553200</v>
      </c>
      <c r="D291" s="12">
        <v>406553200</v>
      </c>
      <c r="E291" s="15">
        <f t="shared" si="3"/>
        <v>100</v>
      </c>
    </row>
    <row r="292" spans="1:5" s="10" customFormat="1" ht="49.2" customHeight="1" x14ac:dyDescent="0.3">
      <c r="A292" s="2" t="s">
        <v>736</v>
      </c>
      <c r="B292" s="3" t="s">
        <v>738</v>
      </c>
      <c r="C292" s="12">
        <f>C293</f>
        <v>245212100</v>
      </c>
      <c r="D292" s="12">
        <f>D293</f>
        <v>198618263.87</v>
      </c>
      <c r="E292" s="15">
        <f t="shared" si="3"/>
        <v>80.99855752224299</v>
      </c>
    </row>
    <row r="293" spans="1:5" s="10" customFormat="1" ht="62.4" x14ac:dyDescent="0.3">
      <c r="A293" s="2" t="s">
        <v>737</v>
      </c>
      <c r="B293" s="3" t="s">
        <v>739</v>
      </c>
      <c r="C293" s="12">
        <v>245212100</v>
      </c>
      <c r="D293" s="12">
        <v>198618263.87</v>
      </c>
      <c r="E293" s="15">
        <f t="shared" si="3"/>
        <v>80.99855752224299</v>
      </c>
    </row>
    <row r="294" spans="1:5" s="10" customFormat="1" ht="31.2" x14ac:dyDescent="0.3">
      <c r="A294" s="2" t="s">
        <v>375</v>
      </c>
      <c r="B294" s="3" t="s">
        <v>376</v>
      </c>
      <c r="C294" s="12">
        <f>C295</f>
        <v>655039500</v>
      </c>
      <c r="D294" s="12">
        <f>D295</f>
        <v>627642797.75999999</v>
      </c>
      <c r="E294" s="15">
        <f t="shared" si="3"/>
        <v>95.817549592047499</v>
      </c>
    </row>
    <row r="295" spans="1:5" s="10" customFormat="1" ht="46.8" x14ac:dyDescent="0.3">
      <c r="A295" s="2" t="s">
        <v>292</v>
      </c>
      <c r="B295" s="3" t="s">
        <v>8</v>
      </c>
      <c r="C295" s="12">
        <v>655039500</v>
      </c>
      <c r="D295" s="12">
        <v>627642797.75999999</v>
      </c>
      <c r="E295" s="15">
        <f t="shared" si="3"/>
        <v>95.817549592047499</v>
      </c>
    </row>
    <row r="296" spans="1:5" s="10" customFormat="1" ht="46.8" x14ac:dyDescent="0.3">
      <c r="A296" s="2" t="s">
        <v>829</v>
      </c>
      <c r="B296" s="3" t="s">
        <v>831</v>
      </c>
      <c r="C296" s="12">
        <f>C297</f>
        <v>6532900</v>
      </c>
      <c r="D296" s="12">
        <f>D297</f>
        <v>2310700</v>
      </c>
      <c r="E296" s="15">
        <f t="shared" si="3"/>
        <v>35.370203125717516</v>
      </c>
    </row>
    <row r="297" spans="1:5" s="10" customFormat="1" ht="51" customHeight="1" x14ac:dyDescent="0.3">
      <c r="A297" s="2" t="s">
        <v>830</v>
      </c>
      <c r="B297" s="3" t="s">
        <v>832</v>
      </c>
      <c r="C297" s="12">
        <v>6532900</v>
      </c>
      <c r="D297" s="12">
        <v>2310700</v>
      </c>
      <c r="E297" s="15">
        <f t="shared" si="3"/>
        <v>35.370203125717516</v>
      </c>
    </row>
    <row r="298" spans="1:5" s="10" customFormat="1" ht="126" customHeight="1" x14ac:dyDescent="0.3">
      <c r="A298" s="2" t="s">
        <v>503</v>
      </c>
      <c r="B298" s="3" t="s">
        <v>505</v>
      </c>
      <c r="C298" s="12">
        <f>C299</f>
        <v>610800</v>
      </c>
      <c r="D298" s="12">
        <f>D299</f>
        <v>610800</v>
      </c>
      <c r="E298" s="15">
        <f t="shared" si="3"/>
        <v>100</v>
      </c>
    </row>
    <row r="299" spans="1:5" s="10" customFormat="1" ht="140.4" x14ac:dyDescent="0.3">
      <c r="A299" s="2" t="s">
        <v>504</v>
      </c>
      <c r="B299" s="3" t="s">
        <v>506</v>
      </c>
      <c r="C299" s="12">
        <v>610800</v>
      </c>
      <c r="D299" s="12">
        <v>610800</v>
      </c>
      <c r="E299" s="15">
        <f t="shared" si="3"/>
        <v>100</v>
      </c>
    </row>
    <row r="300" spans="1:5" s="10" customFormat="1" ht="93.6" x14ac:dyDescent="0.3">
      <c r="A300" s="2" t="s">
        <v>507</v>
      </c>
      <c r="B300" s="3" t="s">
        <v>833</v>
      </c>
      <c r="C300" s="12">
        <f>C301</f>
        <v>2820000</v>
      </c>
      <c r="D300" s="12">
        <f>D301</f>
        <v>2820000</v>
      </c>
      <c r="E300" s="15">
        <f t="shared" si="3"/>
        <v>100</v>
      </c>
    </row>
    <row r="301" spans="1:5" s="10" customFormat="1" ht="94.8" customHeight="1" x14ac:dyDescent="0.3">
      <c r="A301" s="2" t="s">
        <v>508</v>
      </c>
      <c r="B301" s="3" t="s">
        <v>834</v>
      </c>
      <c r="C301" s="12">
        <v>2820000</v>
      </c>
      <c r="D301" s="12">
        <v>2820000</v>
      </c>
      <c r="E301" s="15">
        <f t="shared" si="3"/>
        <v>100</v>
      </c>
    </row>
    <row r="302" spans="1:5" s="10" customFormat="1" ht="93.6" x14ac:dyDescent="0.3">
      <c r="A302" s="2" t="s">
        <v>835</v>
      </c>
      <c r="B302" s="3" t="s">
        <v>837</v>
      </c>
      <c r="C302" s="12">
        <f>C303</f>
        <v>16405000</v>
      </c>
      <c r="D302" s="12">
        <f>D303</f>
        <v>4814500</v>
      </c>
      <c r="E302" s="15">
        <f t="shared" si="3"/>
        <v>29.347759829320331</v>
      </c>
    </row>
    <row r="303" spans="1:5" s="10" customFormat="1" ht="95.4" customHeight="1" x14ac:dyDescent="0.3">
      <c r="A303" s="2" t="s">
        <v>836</v>
      </c>
      <c r="B303" s="3" t="s">
        <v>838</v>
      </c>
      <c r="C303" s="12">
        <v>16405000</v>
      </c>
      <c r="D303" s="12">
        <v>4814500</v>
      </c>
      <c r="E303" s="15">
        <f t="shared" si="3"/>
        <v>29.347759829320331</v>
      </c>
    </row>
    <row r="304" spans="1:5" s="10" customFormat="1" ht="78" x14ac:dyDescent="0.3">
      <c r="A304" s="2" t="s">
        <v>509</v>
      </c>
      <c r="B304" s="3" t="s">
        <v>510</v>
      </c>
      <c r="C304" s="12">
        <v>8475200</v>
      </c>
      <c r="D304" s="12">
        <v>8475200</v>
      </c>
      <c r="E304" s="15">
        <f t="shared" si="3"/>
        <v>100</v>
      </c>
    </row>
    <row r="305" spans="1:5" s="10" customFormat="1" ht="66" customHeight="1" x14ac:dyDescent="0.3">
      <c r="A305" s="2" t="s">
        <v>513</v>
      </c>
      <c r="B305" s="3" t="s">
        <v>511</v>
      </c>
      <c r="C305" s="12">
        <f>C306</f>
        <v>13346900</v>
      </c>
      <c r="D305" s="12">
        <f>D306</f>
        <v>13021427.029999999</v>
      </c>
      <c r="E305" s="15">
        <f t="shared" si="3"/>
        <v>97.561433965939642</v>
      </c>
    </row>
    <row r="306" spans="1:5" s="10" customFormat="1" ht="78" x14ac:dyDescent="0.3">
      <c r="A306" s="2" t="s">
        <v>514</v>
      </c>
      <c r="B306" s="3" t="s">
        <v>512</v>
      </c>
      <c r="C306" s="12">
        <v>13346900</v>
      </c>
      <c r="D306" s="12">
        <v>13021427.029999999</v>
      </c>
      <c r="E306" s="15">
        <f t="shared" si="3"/>
        <v>97.561433965939642</v>
      </c>
    </row>
    <row r="307" spans="1:5" s="10" customFormat="1" ht="46.8" x14ac:dyDescent="0.3">
      <c r="A307" s="2" t="s">
        <v>515</v>
      </c>
      <c r="B307" s="3" t="s">
        <v>572</v>
      </c>
      <c r="C307" s="12">
        <v>1477395600</v>
      </c>
      <c r="D307" s="12">
        <v>1388314094.29</v>
      </c>
      <c r="E307" s="15">
        <f t="shared" si="3"/>
        <v>93.970368822676875</v>
      </c>
    </row>
    <row r="308" spans="1:5" s="10" customFormat="1" ht="62.4" x14ac:dyDescent="0.3">
      <c r="A308" s="2" t="s">
        <v>545</v>
      </c>
      <c r="B308" s="3" t="s">
        <v>543</v>
      </c>
      <c r="C308" s="12">
        <f>C309</f>
        <v>559406100</v>
      </c>
      <c r="D308" s="12">
        <f>D309</f>
        <v>514391932.56999999</v>
      </c>
      <c r="E308" s="15">
        <f t="shared" si="3"/>
        <v>91.953221920533224</v>
      </c>
    </row>
    <row r="309" spans="1:5" s="10" customFormat="1" ht="78" x14ac:dyDescent="0.3">
      <c r="A309" s="2" t="s">
        <v>546</v>
      </c>
      <c r="B309" s="3" t="s">
        <v>544</v>
      </c>
      <c r="C309" s="12">
        <v>559406100</v>
      </c>
      <c r="D309" s="12">
        <v>514391932.56999999</v>
      </c>
      <c r="E309" s="15">
        <f t="shared" si="3"/>
        <v>91.953221920533224</v>
      </c>
    </row>
    <row r="310" spans="1:5" s="10" customFormat="1" ht="36.6" customHeight="1" x14ac:dyDescent="0.3">
      <c r="A310" s="2" t="s">
        <v>573</v>
      </c>
      <c r="B310" s="3" t="s">
        <v>635</v>
      </c>
      <c r="C310" s="12">
        <f>C311</f>
        <v>1033252800</v>
      </c>
      <c r="D310" s="12">
        <f>D311</f>
        <v>893968404.92999995</v>
      </c>
      <c r="E310" s="15">
        <f t="shared" si="3"/>
        <v>86.519814408439061</v>
      </c>
    </row>
    <row r="311" spans="1:5" s="10" customFormat="1" ht="49.8" customHeight="1" x14ac:dyDescent="0.3">
      <c r="A311" s="2" t="s">
        <v>574</v>
      </c>
      <c r="B311" s="3" t="s">
        <v>636</v>
      </c>
      <c r="C311" s="12">
        <v>1033252800</v>
      </c>
      <c r="D311" s="12">
        <v>893968404.92999995</v>
      </c>
      <c r="E311" s="15">
        <f t="shared" si="3"/>
        <v>86.519814408439061</v>
      </c>
    </row>
    <row r="312" spans="1:5" s="10" customFormat="1" ht="31.2" x14ac:dyDescent="0.3">
      <c r="A312" s="2" t="s">
        <v>637</v>
      </c>
      <c r="B312" s="3" t="s">
        <v>641</v>
      </c>
      <c r="C312" s="12">
        <f>C313</f>
        <v>256990300</v>
      </c>
      <c r="D312" s="12">
        <f>D313</f>
        <v>256990300</v>
      </c>
      <c r="E312" s="15">
        <f t="shared" si="3"/>
        <v>100</v>
      </c>
    </row>
    <row r="313" spans="1:5" s="10" customFormat="1" ht="46.8" x14ac:dyDescent="0.3">
      <c r="A313" s="2" t="s">
        <v>638</v>
      </c>
      <c r="B313" s="3" t="s">
        <v>642</v>
      </c>
      <c r="C313" s="12">
        <v>256990300</v>
      </c>
      <c r="D313" s="12">
        <v>256990300</v>
      </c>
      <c r="E313" s="15">
        <f t="shared" si="3"/>
        <v>100</v>
      </c>
    </row>
    <row r="314" spans="1:5" s="10" customFormat="1" ht="93.6" x14ac:dyDescent="0.3">
      <c r="A314" s="2" t="s">
        <v>839</v>
      </c>
      <c r="B314" s="3" t="s">
        <v>841</v>
      </c>
      <c r="C314" s="12">
        <f>C315</f>
        <v>20568300</v>
      </c>
      <c r="D314" s="12">
        <f>D315</f>
        <v>20568276.52</v>
      </c>
      <c r="E314" s="15">
        <f t="shared" si="3"/>
        <v>99.999885843749851</v>
      </c>
    </row>
    <row r="315" spans="1:5" s="10" customFormat="1" ht="96.6" customHeight="1" x14ac:dyDescent="0.3">
      <c r="A315" s="2" t="s">
        <v>840</v>
      </c>
      <c r="B315" s="3" t="s">
        <v>842</v>
      </c>
      <c r="C315" s="12">
        <v>20568300</v>
      </c>
      <c r="D315" s="12">
        <v>20568276.52</v>
      </c>
      <c r="E315" s="15">
        <f t="shared" si="3"/>
        <v>99.999885843749851</v>
      </c>
    </row>
    <row r="316" spans="1:5" s="10" customFormat="1" ht="46.8" x14ac:dyDescent="0.3">
      <c r="A316" s="2" t="s">
        <v>639</v>
      </c>
      <c r="B316" s="3" t="s">
        <v>843</v>
      </c>
      <c r="C316" s="12">
        <f>C317</f>
        <v>726364800</v>
      </c>
      <c r="D316" s="12">
        <f>D317</f>
        <v>726364800</v>
      </c>
      <c r="E316" s="15">
        <f t="shared" si="3"/>
        <v>100</v>
      </c>
    </row>
    <row r="317" spans="1:5" s="10" customFormat="1" ht="46.8" x14ac:dyDescent="0.3">
      <c r="A317" s="2" t="s">
        <v>640</v>
      </c>
      <c r="B317" s="3" t="s">
        <v>844</v>
      </c>
      <c r="C317" s="12">
        <v>726364800</v>
      </c>
      <c r="D317" s="12">
        <v>726364800</v>
      </c>
      <c r="E317" s="15">
        <f t="shared" si="3"/>
        <v>100</v>
      </c>
    </row>
    <row r="318" spans="1:5" s="10" customFormat="1" ht="93.6" x14ac:dyDescent="0.3">
      <c r="A318" s="2" t="s">
        <v>293</v>
      </c>
      <c r="B318" s="3" t="s">
        <v>943</v>
      </c>
      <c r="C318" s="12">
        <v>18031800</v>
      </c>
      <c r="D318" s="12">
        <v>17701159.809999999</v>
      </c>
      <c r="E318" s="15">
        <f t="shared" si="3"/>
        <v>98.166349504763801</v>
      </c>
    </row>
    <row r="319" spans="1:5" s="10" customFormat="1" ht="67.8" customHeight="1" x14ac:dyDescent="0.3">
      <c r="A319" s="2" t="s">
        <v>576</v>
      </c>
      <c r="B319" s="3" t="s">
        <v>575</v>
      </c>
      <c r="C319" s="12">
        <v>342961500</v>
      </c>
      <c r="D319" s="12">
        <v>327921500</v>
      </c>
      <c r="E319" s="15">
        <f t="shared" si="3"/>
        <v>95.614668118724694</v>
      </c>
    </row>
    <row r="320" spans="1:5" s="10" customFormat="1" ht="62.4" x14ac:dyDescent="0.3">
      <c r="A320" s="2" t="s">
        <v>294</v>
      </c>
      <c r="B320" s="3" t="s">
        <v>9</v>
      </c>
      <c r="C320" s="12">
        <v>1685400</v>
      </c>
      <c r="D320" s="12">
        <v>1685400</v>
      </c>
      <c r="E320" s="15">
        <f t="shared" si="3"/>
        <v>100</v>
      </c>
    </row>
    <row r="321" spans="1:5" s="10" customFormat="1" ht="49.2" customHeight="1" x14ac:dyDescent="0.3">
      <c r="A321" s="2" t="s">
        <v>377</v>
      </c>
      <c r="B321" s="3" t="s">
        <v>378</v>
      </c>
      <c r="C321" s="12">
        <f>C322</f>
        <v>20417100</v>
      </c>
      <c r="D321" s="12">
        <f>D322</f>
        <v>20417100</v>
      </c>
      <c r="E321" s="15">
        <f t="shared" si="3"/>
        <v>100</v>
      </c>
    </row>
    <row r="322" spans="1:5" ht="62.4" x14ac:dyDescent="0.3">
      <c r="A322" s="2" t="s">
        <v>295</v>
      </c>
      <c r="B322" s="3" t="s">
        <v>10</v>
      </c>
      <c r="C322" s="12">
        <v>20417100</v>
      </c>
      <c r="D322" s="12">
        <v>20417100</v>
      </c>
      <c r="E322" s="15">
        <f t="shared" si="3"/>
        <v>100</v>
      </c>
    </row>
    <row r="323" spans="1:5" ht="31.2" x14ac:dyDescent="0.3">
      <c r="A323" s="2" t="s">
        <v>516</v>
      </c>
      <c r="B323" s="3" t="s">
        <v>518</v>
      </c>
      <c r="C323" s="12">
        <f>C324</f>
        <v>62308000</v>
      </c>
      <c r="D323" s="12">
        <f>D324</f>
        <v>48532281.920000002</v>
      </c>
      <c r="E323" s="15">
        <f t="shared" si="3"/>
        <v>77.890932015150554</v>
      </c>
    </row>
    <row r="324" spans="1:5" ht="46.8" x14ac:dyDescent="0.3">
      <c r="A324" s="2" t="s">
        <v>517</v>
      </c>
      <c r="B324" s="3" t="s">
        <v>519</v>
      </c>
      <c r="C324" s="12">
        <v>62308000</v>
      </c>
      <c r="D324" s="12">
        <v>48532281.920000002</v>
      </c>
      <c r="E324" s="15">
        <f t="shared" si="3"/>
        <v>77.890932015150554</v>
      </c>
    </row>
    <row r="325" spans="1:5" ht="31.2" x14ac:dyDescent="0.3">
      <c r="A325" s="2" t="s">
        <v>379</v>
      </c>
      <c r="B325" s="3" t="s">
        <v>380</v>
      </c>
      <c r="C325" s="12">
        <f>C326</f>
        <v>14975600</v>
      </c>
      <c r="D325" s="12">
        <f>D326</f>
        <v>14911429.880000001</v>
      </c>
      <c r="E325" s="15">
        <f t="shared" si="3"/>
        <v>99.57150217687439</v>
      </c>
    </row>
    <row r="326" spans="1:5" ht="46.8" x14ac:dyDescent="0.3">
      <c r="A326" s="2" t="s">
        <v>296</v>
      </c>
      <c r="B326" s="3" t="s">
        <v>11</v>
      </c>
      <c r="C326" s="12">
        <v>14975600</v>
      </c>
      <c r="D326" s="12">
        <v>14911429.880000001</v>
      </c>
      <c r="E326" s="15">
        <f t="shared" si="3"/>
        <v>99.57150217687439</v>
      </c>
    </row>
    <row r="327" spans="1:5" ht="46.8" x14ac:dyDescent="0.3">
      <c r="A327" s="2" t="s">
        <v>520</v>
      </c>
      <c r="B327" s="3" t="s">
        <v>524</v>
      </c>
      <c r="C327" s="12">
        <f>C328</f>
        <v>556214000</v>
      </c>
      <c r="D327" s="12">
        <f>D328</f>
        <v>555197000</v>
      </c>
      <c r="E327" s="15">
        <f t="shared" si="3"/>
        <v>99.817156705872208</v>
      </c>
    </row>
    <row r="328" spans="1:5" ht="62.4" x14ac:dyDescent="0.3">
      <c r="A328" s="2" t="s">
        <v>521</v>
      </c>
      <c r="B328" s="3" t="s">
        <v>525</v>
      </c>
      <c r="C328" s="12">
        <v>556214000</v>
      </c>
      <c r="D328" s="12">
        <v>555197000</v>
      </c>
      <c r="E328" s="15">
        <f t="shared" si="3"/>
        <v>99.817156705872208</v>
      </c>
    </row>
    <row r="329" spans="1:5" ht="46.8" x14ac:dyDescent="0.3">
      <c r="A329" s="4" t="s">
        <v>522</v>
      </c>
      <c r="B329" s="3" t="s">
        <v>526</v>
      </c>
      <c r="C329" s="12">
        <f>C330</f>
        <v>816055100</v>
      </c>
      <c r="D329" s="12">
        <f>D330</f>
        <v>832594019.22000003</v>
      </c>
      <c r="E329" s="15">
        <f t="shared" si="3"/>
        <v>102.0266914844353</v>
      </c>
    </row>
    <row r="330" spans="1:5" ht="48" customHeight="1" x14ac:dyDescent="0.3">
      <c r="A330" s="4" t="s">
        <v>523</v>
      </c>
      <c r="B330" s="3" t="s">
        <v>527</v>
      </c>
      <c r="C330" s="12">
        <v>816055100</v>
      </c>
      <c r="D330" s="12">
        <v>832594019.22000003</v>
      </c>
      <c r="E330" s="15">
        <f t="shared" ref="E330:E408" si="4">D330/C330*100</f>
        <v>102.0266914844353</v>
      </c>
    </row>
    <row r="331" spans="1:5" ht="31.2" x14ac:dyDescent="0.3">
      <c r="A331" s="4" t="s">
        <v>845</v>
      </c>
      <c r="B331" s="3" t="s">
        <v>847</v>
      </c>
      <c r="C331" s="12">
        <f>C332</f>
        <v>4369700</v>
      </c>
      <c r="D331" s="12">
        <f>D332</f>
        <v>4369700</v>
      </c>
      <c r="E331" s="15">
        <f t="shared" si="4"/>
        <v>100</v>
      </c>
    </row>
    <row r="332" spans="1:5" ht="31.2" x14ac:dyDescent="0.3">
      <c r="A332" s="4" t="s">
        <v>846</v>
      </c>
      <c r="B332" s="3" t="s">
        <v>848</v>
      </c>
      <c r="C332" s="12">
        <v>4369700</v>
      </c>
      <c r="D332" s="12">
        <v>4369700</v>
      </c>
      <c r="E332" s="15">
        <f t="shared" si="4"/>
        <v>100</v>
      </c>
    </row>
    <row r="333" spans="1:5" ht="31.2" x14ac:dyDescent="0.3">
      <c r="A333" s="2" t="s">
        <v>643</v>
      </c>
      <c r="B333" s="3" t="s">
        <v>645</v>
      </c>
      <c r="C333" s="12">
        <f>C334</f>
        <v>78118300</v>
      </c>
      <c r="D333" s="12">
        <f>D334</f>
        <v>77016600</v>
      </c>
      <c r="E333" s="15">
        <f t="shared" si="4"/>
        <v>98.589703052933814</v>
      </c>
    </row>
    <row r="334" spans="1:5" ht="31.2" x14ac:dyDescent="0.3">
      <c r="A334" s="2" t="s">
        <v>644</v>
      </c>
      <c r="B334" s="3" t="s">
        <v>646</v>
      </c>
      <c r="C334" s="12">
        <v>78118300</v>
      </c>
      <c r="D334" s="12">
        <v>77016600</v>
      </c>
      <c r="E334" s="15">
        <f t="shared" si="4"/>
        <v>98.589703052933814</v>
      </c>
    </row>
    <row r="335" spans="1:5" ht="46.8" x14ac:dyDescent="0.3">
      <c r="A335" s="2" t="s">
        <v>849</v>
      </c>
      <c r="B335" s="3" t="s">
        <v>851</v>
      </c>
      <c r="C335" s="12">
        <f>C336</f>
        <v>27621500</v>
      </c>
      <c r="D335" s="12">
        <f>D336</f>
        <v>19847896.489999998</v>
      </c>
      <c r="E335" s="15">
        <f t="shared" si="4"/>
        <v>71.856693119490245</v>
      </c>
    </row>
    <row r="336" spans="1:5" ht="51" customHeight="1" x14ac:dyDescent="0.3">
      <c r="A336" s="2" t="s">
        <v>850</v>
      </c>
      <c r="B336" s="3" t="s">
        <v>852</v>
      </c>
      <c r="C336" s="12">
        <v>27621500</v>
      </c>
      <c r="D336" s="12">
        <v>19847896.489999998</v>
      </c>
      <c r="E336" s="15">
        <f t="shared" si="4"/>
        <v>71.856693119490245</v>
      </c>
    </row>
    <row r="337" spans="1:5" ht="33.6" customHeight="1" x14ac:dyDescent="0.3">
      <c r="A337" s="2" t="s">
        <v>381</v>
      </c>
      <c r="B337" s="3" t="s">
        <v>382</v>
      </c>
      <c r="C337" s="12">
        <f>C338</f>
        <v>11840500</v>
      </c>
      <c r="D337" s="12">
        <f>D338</f>
        <v>11840500</v>
      </c>
      <c r="E337" s="15">
        <f t="shared" si="4"/>
        <v>100</v>
      </c>
    </row>
    <row r="338" spans="1:5" ht="46.8" x14ac:dyDescent="0.3">
      <c r="A338" s="2" t="s">
        <v>297</v>
      </c>
      <c r="B338" s="3" t="s">
        <v>12</v>
      </c>
      <c r="C338" s="12">
        <v>11840500</v>
      </c>
      <c r="D338" s="12">
        <v>11840500</v>
      </c>
      <c r="E338" s="15">
        <f t="shared" si="4"/>
        <v>100</v>
      </c>
    </row>
    <row r="339" spans="1:5" ht="62.4" x14ac:dyDescent="0.3">
      <c r="A339" s="2" t="s">
        <v>853</v>
      </c>
      <c r="B339" s="3" t="s">
        <v>854</v>
      </c>
      <c r="C339" s="12">
        <v>3200400</v>
      </c>
      <c r="D339" s="12">
        <v>3092357.91</v>
      </c>
      <c r="E339" s="15">
        <f t="shared" si="4"/>
        <v>96.624106674165731</v>
      </c>
    </row>
    <row r="340" spans="1:5" x14ac:dyDescent="0.3">
      <c r="A340" s="2" t="s">
        <v>383</v>
      </c>
      <c r="B340" s="3" t="s">
        <v>384</v>
      </c>
      <c r="C340" s="12">
        <f>C341</f>
        <v>48920500</v>
      </c>
      <c r="D340" s="12">
        <f>D341</f>
        <v>48920500</v>
      </c>
      <c r="E340" s="15">
        <f t="shared" si="4"/>
        <v>100</v>
      </c>
    </row>
    <row r="341" spans="1:5" ht="31.2" x14ac:dyDescent="0.3">
      <c r="A341" s="2" t="s">
        <v>298</v>
      </c>
      <c r="B341" s="3" t="s">
        <v>13</v>
      </c>
      <c r="C341" s="12">
        <v>48920500</v>
      </c>
      <c r="D341" s="12">
        <v>48920500</v>
      </c>
      <c r="E341" s="15">
        <f t="shared" si="4"/>
        <v>100</v>
      </c>
    </row>
    <row r="342" spans="1:5" ht="46.8" x14ac:dyDescent="0.3">
      <c r="A342" s="2" t="s">
        <v>385</v>
      </c>
      <c r="B342" s="3" t="s">
        <v>386</v>
      </c>
      <c r="C342" s="12">
        <f>C343</f>
        <v>340795600</v>
      </c>
      <c r="D342" s="12">
        <f>D343</f>
        <v>340795600</v>
      </c>
      <c r="E342" s="15">
        <f t="shared" si="4"/>
        <v>100</v>
      </c>
    </row>
    <row r="343" spans="1:5" ht="62.4" x14ac:dyDescent="0.3">
      <c r="A343" s="2" t="s">
        <v>299</v>
      </c>
      <c r="B343" s="3" t="s">
        <v>142</v>
      </c>
      <c r="C343" s="12">
        <v>340795600</v>
      </c>
      <c r="D343" s="12">
        <v>340795600</v>
      </c>
      <c r="E343" s="15">
        <f t="shared" si="4"/>
        <v>100</v>
      </c>
    </row>
    <row r="344" spans="1:5" ht="81.599999999999994" customHeight="1" x14ac:dyDescent="0.3">
      <c r="A344" s="2" t="s">
        <v>387</v>
      </c>
      <c r="B344" s="3" t="s">
        <v>577</v>
      </c>
      <c r="C344" s="12">
        <f>C345</f>
        <v>98471200</v>
      </c>
      <c r="D344" s="12">
        <f>D345</f>
        <v>114321200</v>
      </c>
      <c r="E344" s="15">
        <f t="shared" si="4"/>
        <v>116.0960768224618</v>
      </c>
    </row>
    <row r="345" spans="1:5" s="9" customFormat="1" ht="99.6" customHeight="1" x14ac:dyDescent="0.3">
      <c r="A345" s="2" t="s">
        <v>300</v>
      </c>
      <c r="B345" s="3" t="s">
        <v>578</v>
      </c>
      <c r="C345" s="12">
        <v>98471200</v>
      </c>
      <c r="D345" s="12">
        <v>114321200</v>
      </c>
      <c r="E345" s="15">
        <f t="shared" si="4"/>
        <v>116.0960768224618</v>
      </c>
    </row>
    <row r="346" spans="1:5" s="9" customFormat="1" ht="31.2" x14ac:dyDescent="0.3">
      <c r="A346" s="2" t="s">
        <v>388</v>
      </c>
      <c r="B346" s="3" t="s">
        <v>389</v>
      </c>
      <c r="C346" s="12">
        <f>C347</f>
        <v>314441300</v>
      </c>
      <c r="D346" s="12">
        <f>D347</f>
        <v>314441300</v>
      </c>
      <c r="E346" s="15">
        <f t="shared" si="4"/>
        <v>100</v>
      </c>
    </row>
    <row r="347" spans="1:5" s="9" customFormat="1" ht="46.8" x14ac:dyDescent="0.3">
      <c r="A347" s="2" t="s">
        <v>301</v>
      </c>
      <c r="B347" s="3" t="s">
        <v>143</v>
      </c>
      <c r="C347" s="12">
        <v>314441300</v>
      </c>
      <c r="D347" s="12">
        <v>314441300</v>
      </c>
      <c r="E347" s="15">
        <f t="shared" si="4"/>
        <v>100</v>
      </c>
    </row>
    <row r="348" spans="1:5" s="10" customFormat="1" ht="31.2" x14ac:dyDescent="0.3">
      <c r="A348" s="2" t="s">
        <v>531</v>
      </c>
      <c r="B348" s="3" t="s">
        <v>528</v>
      </c>
      <c r="C348" s="12">
        <f>C349</f>
        <v>8577700</v>
      </c>
      <c r="D348" s="12">
        <f>D349</f>
        <v>14273377.130000001</v>
      </c>
      <c r="E348" s="15">
        <f t="shared" si="4"/>
        <v>166.40098313067605</v>
      </c>
    </row>
    <row r="349" spans="1:5" s="10" customFormat="1" ht="37.200000000000003" customHeight="1" x14ac:dyDescent="0.3">
      <c r="A349" s="2" t="s">
        <v>532</v>
      </c>
      <c r="B349" s="3" t="s">
        <v>529</v>
      </c>
      <c r="C349" s="12">
        <v>8577700</v>
      </c>
      <c r="D349" s="12">
        <v>14273377.130000001</v>
      </c>
      <c r="E349" s="15">
        <f t="shared" si="4"/>
        <v>166.40098313067605</v>
      </c>
    </row>
    <row r="350" spans="1:5" s="10" customFormat="1" ht="31.2" x14ac:dyDescent="0.3">
      <c r="A350" s="2" t="s">
        <v>855</v>
      </c>
      <c r="B350" s="3" t="s">
        <v>857</v>
      </c>
      <c r="C350" s="12">
        <f>C351</f>
        <v>38512000</v>
      </c>
      <c r="D350" s="12">
        <f>D351</f>
        <v>38512000</v>
      </c>
      <c r="E350" s="15">
        <f t="shared" si="4"/>
        <v>100</v>
      </c>
    </row>
    <row r="351" spans="1:5" s="10" customFormat="1" ht="31.2" x14ac:dyDescent="0.3">
      <c r="A351" s="2" t="s">
        <v>856</v>
      </c>
      <c r="B351" s="3" t="s">
        <v>858</v>
      </c>
      <c r="C351" s="12">
        <v>38512000</v>
      </c>
      <c r="D351" s="12">
        <v>38512000</v>
      </c>
      <c r="E351" s="15">
        <f t="shared" si="4"/>
        <v>100</v>
      </c>
    </row>
    <row r="352" spans="1:5" s="10" customFormat="1" ht="65.400000000000006" customHeight="1" x14ac:dyDescent="0.3">
      <c r="A352" s="2" t="s">
        <v>984</v>
      </c>
      <c r="B352" s="3" t="s">
        <v>530</v>
      </c>
      <c r="C352" s="12">
        <v>107947000</v>
      </c>
      <c r="D352" s="12">
        <v>107947000</v>
      </c>
      <c r="E352" s="15">
        <f t="shared" si="4"/>
        <v>100</v>
      </c>
    </row>
    <row r="353" spans="1:5" s="10" customFormat="1" ht="31.2" x14ac:dyDescent="0.3">
      <c r="A353" s="2" t="s">
        <v>860</v>
      </c>
      <c r="B353" s="3" t="s">
        <v>861</v>
      </c>
      <c r="C353" s="12">
        <f>C354</f>
        <v>20100000</v>
      </c>
      <c r="D353" s="12">
        <f>D354</f>
        <v>20100000</v>
      </c>
      <c r="E353" s="15">
        <f t="shared" si="4"/>
        <v>100</v>
      </c>
    </row>
    <row r="354" spans="1:5" s="10" customFormat="1" ht="46.8" x14ac:dyDescent="0.3">
      <c r="A354" s="2" t="s">
        <v>859</v>
      </c>
      <c r="B354" s="3" t="s">
        <v>862</v>
      </c>
      <c r="C354" s="12">
        <v>20100000</v>
      </c>
      <c r="D354" s="12">
        <v>20100000</v>
      </c>
      <c r="E354" s="15">
        <f>D354/C354*100</f>
        <v>100</v>
      </c>
    </row>
    <row r="355" spans="1:5" s="10" customFormat="1" ht="62.4" x14ac:dyDescent="0.3">
      <c r="A355" s="2" t="s">
        <v>867</v>
      </c>
      <c r="B355" s="3" t="s">
        <v>863</v>
      </c>
      <c r="C355" s="12">
        <f>C356</f>
        <v>43307000</v>
      </c>
      <c r="D355" s="12">
        <f>D356</f>
        <v>43307000</v>
      </c>
      <c r="E355" s="15">
        <f t="shared" ref="E355:E360" si="5">D355/C355*100</f>
        <v>100</v>
      </c>
    </row>
    <row r="356" spans="1:5" s="10" customFormat="1" ht="64.8" customHeight="1" x14ac:dyDescent="0.3">
      <c r="A356" s="2" t="s">
        <v>868</v>
      </c>
      <c r="B356" s="3" t="s">
        <v>864</v>
      </c>
      <c r="C356" s="12">
        <v>43307000</v>
      </c>
      <c r="D356" s="12">
        <v>43307000</v>
      </c>
      <c r="E356" s="15">
        <f t="shared" si="5"/>
        <v>100</v>
      </c>
    </row>
    <row r="357" spans="1:5" s="10" customFormat="1" ht="31.2" x14ac:dyDescent="0.3">
      <c r="A357" s="2" t="s">
        <v>869</v>
      </c>
      <c r="B357" s="3" t="s">
        <v>865</v>
      </c>
      <c r="C357" s="12">
        <f>C358</f>
        <v>6621100</v>
      </c>
      <c r="D357" s="12">
        <f>D358</f>
        <v>6621100</v>
      </c>
      <c r="E357" s="15">
        <f t="shared" si="5"/>
        <v>100</v>
      </c>
    </row>
    <row r="358" spans="1:5" s="10" customFormat="1" ht="46.8" x14ac:dyDescent="0.3">
      <c r="A358" s="2" t="s">
        <v>870</v>
      </c>
      <c r="B358" s="3" t="s">
        <v>866</v>
      </c>
      <c r="C358" s="12">
        <v>6621100</v>
      </c>
      <c r="D358" s="12">
        <v>6621100</v>
      </c>
      <c r="E358" s="15">
        <f t="shared" si="5"/>
        <v>100</v>
      </c>
    </row>
    <row r="359" spans="1:5" s="10" customFormat="1" ht="67.2" customHeight="1" x14ac:dyDescent="0.3">
      <c r="A359" s="2" t="s">
        <v>649</v>
      </c>
      <c r="B359" s="3" t="s">
        <v>647</v>
      </c>
      <c r="C359" s="12">
        <f>C360</f>
        <v>87772300</v>
      </c>
      <c r="D359" s="12">
        <f>D360</f>
        <v>104163300</v>
      </c>
      <c r="E359" s="15">
        <f t="shared" si="5"/>
        <v>118.67445651988156</v>
      </c>
    </row>
    <row r="360" spans="1:5" s="10" customFormat="1" ht="78" x14ac:dyDescent="0.3">
      <c r="A360" s="2" t="s">
        <v>650</v>
      </c>
      <c r="B360" s="3" t="s">
        <v>648</v>
      </c>
      <c r="C360" s="12">
        <v>87772300</v>
      </c>
      <c r="D360" s="12">
        <v>104163300</v>
      </c>
      <c r="E360" s="15">
        <f t="shared" si="5"/>
        <v>118.67445651988156</v>
      </c>
    </row>
    <row r="361" spans="1:5" s="10" customFormat="1" ht="31.2" x14ac:dyDescent="0.3">
      <c r="A361" s="2" t="s">
        <v>653</v>
      </c>
      <c r="B361" s="3" t="s">
        <v>651</v>
      </c>
      <c r="C361" s="12">
        <f>C362</f>
        <v>5224700</v>
      </c>
      <c r="D361" s="12">
        <f>D362</f>
        <v>2551141.46</v>
      </c>
      <c r="E361" s="15">
        <f t="shared" si="4"/>
        <v>48.82847742454112</v>
      </c>
    </row>
    <row r="362" spans="1:5" s="10" customFormat="1" ht="46.8" x14ac:dyDescent="0.3">
      <c r="A362" s="2" t="s">
        <v>654</v>
      </c>
      <c r="B362" s="3" t="s">
        <v>652</v>
      </c>
      <c r="C362" s="12">
        <v>5224700</v>
      </c>
      <c r="D362" s="12">
        <v>2551141.46</v>
      </c>
      <c r="E362" s="15">
        <f t="shared" si="4"/>
        <v>48.82847742454112</v>
      </c>
    </row>
    <row r="363" spans="1:5" s="10" customFormat="1" ht="31.2" x14ac:dyDescent="0.3">
      <c r="A363" s="2" t="s">
        <v>657</v>
      </c>
      <c r="B363" s="3" t="s">
        <v>655</v>
      </c>
      <c r="C363" s="12">
        <f>C364</f>
        <v>1374937500</v>
      </c>
      <c r="D363" s="12">
        <f>D364</f>
        <v>1310858402.22</v>
      </c>
      <c r="E363" s="15">
        <f t="shared" si="4"/>
        <v>95.339490138279018</v>
      </c>
    </row>
    <row r="364" spans="1:5" s="10" customFormat="1" ht="46.8" x14ac:dyDescent="0.3">
      <c r="A364" s="2" t="s">
        <v>658</v>
      </c>
      <c r="B364" s="3" t="s">
        <v>656</v>
      </c>
      <c r="C364" s="12">
        <v>1374937500</v>
      </c>
      <c r="D364" s="12">
        <v>1310858402.22</v>
      </c>
      <c r="E364" s="15">
        <f t="shared" si="4"/>
        <v>95.339490138279018</v>
      </c>
    </row>
    <row r="365" spans="1:5" s="10" customFormat="1" ht="78" x14ac:dyDescent="0.3">
      <c r="A365" s="2" t="s">
        <v>721</v>
      </c>
      <c r="B365" s="3" t="s">
        <v>723</v>
      </c>
      <c r="C365" s="12">
        <f>C366</f>
        <v>95779000</v>
      </c>
      <c r="D365" s="12">
        <f>D366</f>
        <v>92690531.920000002</v>
      </c>
      <c r="E365" s="15">
        <f t="shared" si="4"/>
        <v>96.77542250388916</v>
      </c>
    </row>
    <row r="366" spans="1:5" s="10" customFormat="1" ht="93.6" x14ac:dyDescent="0.3">
      <c r="A366" s="2" t="s">
        <v>722</v>
      </c>
      <c r="B366" s="3" t="s">
        <v>724</v>
      </c>
      <c r="C366" s="12">
        <v>95779000</v>
      </c>
      <c r="D366" s="12">
        <v>92690531.920000002</v>
      </c>
      <c r="E366" s="15">
        <f t="shared" si="4"/>
        <v>96.77542250388916</v>
      </c>
    </row>
    <row r="367" spans="1:5" s="10" customFormat="1" ht="93.6" x14ac:dyDescent="0.3">
      <c r="A367" s="2" t="s">
        <v>390</v>
      </c>
      <c r="B367" s="3" t="s">
        <v>871</v>
      </c>
      <c r="C367" s="12">
        <f>C368</f>
        <v>310217100</v>
      </c>
      <c r="D367" s="12">
        <f>D368</f>
        <v>258412686.72</v>
      </c>
      <c r="E367" s="15">
        <f t="shared" si="4"/>
        <v>83.300593913101508</v>
      </c>
    </row>
    <row r="368" spans="1:5" s="10" customFormat="1" ht="109.2" x14ac:dyDescent="0.3">
      <c r="A368" s="2" t="s">
        <v>302</v>
      </c>
      <c r="B368" s="3" t="s">
        <v>872</v>
      </c>
      <c r="C368" s="12">
        <v>310217100</v>
      </c>
      <c r="D368" s="12">
        <v>258412686.72</v>
      </c>
      <c r="E368" s="15">
        <f t="shared" si="4"/>
        <v>83.300593913101508</v>
      </c>
    </row>
    <row r="369" spans="1:5" s="10" customFormat="1" ht="62.4" x14ac:dyDescent="0.3">
      <c r="A369" s="2" t="s">
        <v>664</v>
      </c>
      <c r="B369" s="3" t="s">
        <v>659</v>
      </c>
      <c r="C369" s="12">
        <f>C370</f>
        <v>1136977700</v>
      </c>
      <c r="D369" s="12">
        <f>D370</f>
        <v>1036977700</v>
      </c>
      <c r="E369" s="15">
        <f t="shared" si="4"/>
        <v>91.204752740533081</v>
      </c>
    </row>
    <row r="370" spans="1:5" s="10" customFormat="1" ht="78" x14ac:dyDescent="0.3">
      <c r="A370" s="2" t="s">
        <v>663</v>
      </c>
      <c r="B370" s="3" t="s">
        <v>660</v>
      </c>
      <c r="C370" s="12">
        <v>1136977700</v>
      </c>
      <c r="D370" s="12">
        <v>1036977700</v>
      </c>
      <c r="E370" s="15">
        <f t="shared" si="4"/>
        <v>91.204752740533081</v>
      </c>
    </row>
    <row r="371" spans="1:5" s="10" customFormat="1" ht="62.4" x14ac:dyDescent="0.3">
      <c r="A371" s="2" t="s">
        <v>873</v>
      </c>
      <c r="B371" s="3" t="s">
        <v>875</v>
      </c>
      <c r="C371" s="12">
        <f>C372</f>
        <v>108204800</v>
      </c>
      <c r="D371" s="12">
        <f>D372</f>
        <v>0</v>
      </c>
      <c r="E371" s="15">
        <f t="shared" si="4"/>
        <v>0</v>
      </c>
    </row>
    <row r="372" spans="1:5" s="10" customFormat="1" ht="64.2" customHeight="1" x14ac:dyDescent="0.3">
      <c r="A372" s="2" t="s">
        <v>874</v>
      </c>
      <c r="B372" s="3" t="s">
        <v>876</v>
      </c>
      <c r="C372" s="12">
        <v>108204800</v>
      </c>
      <c r="D372" s="12">
        <v>0</v>
      </c>
      <c r="E372" s="15">
        <f t="shared" si="4"/>
        <v>0</v>
      </c>
    </row>
    <row r="373" spans="1:5" s="10" customFormat="1" ht="62.4" x14ac:dyDescent="0.3">
      <c r="A373" s="2" t="s">
        <v>665</v>
      </c>
      <c r="B373" s="3" t="s">
        <v>661</v>
      </c>
      <c r="C373" s="12">
        <f>C374</f>
        <v>116587600</v>
      </c>
      <c r="D373" s="12">
        <f>D374</f>
        <v>100598349.05</v>
      </c>
      <c r="E373" s="15">
        <f t="shared" si="4"/>
        <v>86.285633334934417</v>
      </c>
    </row>
    <row r="374" spans="1:5" s="10" customFormat="1" ht="64.2" customHeight="1" x14ac:dyDescent="0.3">
      <c r="A374" s="2" t="s">
        <v>666</v>
      </c>
      <c r="B374" s="3" t="s">
        <v>662</v>
      </c>
      <c r="C374" s="12">
        <v>116587600</v>
      </c>
      <c r="D374" s="12">
        <v>100598349.05</v>
      </c>
      <c r="E374" s="15">
        <f t="shared" si="4"/>
        <v>86.285633334934417</v>
      </c>
    </row>
    <row r="375" spans="1:5" s="24" customFormat="1" ht="31.2" x14ac:dyDescent="0.3">
      <c r="A375" s="21" t="s">
        <v>1020</v>
      </c>
      <c r="B375" s="22" t="s">
        <v>1024</v>
      </c>
      <c r="C375" s="26">
        <v>0</v>
      </c>
      <c r="D375" s="26">
        <f>D376</f>
        <v>152610564.58000001</v>
      </c>
      <c r="E375" s="28"/>
    </row>
    <row r="376" spans="1:5" s="24" customFormat="1" ht="46.8" x14ac:dyDescent="0.3">
      <c r="A376" s="21" t="s">
        <v>1021</v>
      </c>
      <c r="B376" s="22" t="s">
        <v>1025</v>
      </c>
      <c r="C376" s="26">
        <v>0</v>
      </c>
      <c r="D376" s="26">
        <v>152610564.58000001</v>
      </c>
      <c r="E376" s="28"/>
    </row>
    <row r="377" spans="1:5" s="24" customFormat="1" x14ac:dyDescent="0.3">
      <c r="A377" s="21" t="s">
        <v>1022</v>
      </c>
      <c r="B377" s="22" t="s">
        <v>1026</v>
      </c>
      <c r="C377" s="26">
        <v>0</v>
      </c>
      <c r="D377" s="26">
        <f>D378</f>
        <v>12354500</v>
      </c>
      <c r="E377" s="28"/>
    </row>
    <row r="378" spans="1:5" s="24" customFormat="1" ht="31.2" x14ac:dyDescent="0.3">
      <c r="A378" s="21" t="s">
        <v>1023</v>
      </c>
      <c r="B378" s="22" t="s">
        <v>1027</v>
      </c>
      <c r="C378" s="26">
        <v>0</v>
      </c>
      <c r="D378" s="26">
        <v>12354500</v>
      </c>
      <c r="E378" s="28"/>
    </row>
    <row r="379" spans="1:5" s="10" customFormat="1" ht="31.2" x14ac:dyDescent="0.3">
      <c r="A379" s="17" t="s">
        <v>303</v>
      </c>
      <c r="B379" s="18" t="s">
        <v>14</v>
      </c>
      <c r="C379" s="11">
        <f>C380+C382+C384+C386+C387+C388+C390+C392+C394+C396+C398+C400+C401+C403+C405+C407+C409</f>
        <v>2277199600</v>
      </c>
      <c r="D379" s="11">
        <f>D380+D382+D384+D386+D387+D388+D390+D392+D394+D396+D398+D400+D401+D403+D405+D407+D409</f>
        <v>2040830779.1600001</v>
      </c>
      <c r="E379" s="16">
        <f t="shared" si="4"/>
        <v>89.620197507500009</v>
      </c>
    </row>
    <row r="380" spans="1:5" s="10" customFormat="1" ht="38.4" customHeight="1" x14ac:dyDescent="0.3">
      <c r="A380" s="2" t="s">
        <v>580</v>
      </c>
      <c r="B380" s="3" t="s">
        <v>579</v>
      </c>
      <c r="C380" s="12">
        <f>C381</f>
        <v>10123700</v>
      </c>
      <c r="D380" s="12">
        <f>D381</f>
        <v>6387084.0499999998</v>
      </c>
      <c r="E380" s="15">
        <f t="shared" si="4"/>
        <v>63.090412102294614</v>
      </c>
    </row>
    <row r="381" spans="1:5" s="10" customFormat="1" ht="34.799999999999997" customHeight="1" x14ac:dyDescent="0.3">
      <c r="A381" s="2" t="s">
        <v>581</v>
      </c>
      <c r="B381" s="30" t="s">
        <v>1004</v>
      </c>
      <c r="C381" s="12">
        <v>10123700</v>
      </c>
      <c r="D381" s="12">
        <v>6387084.0499999998</v>
      </c>
      <c r="E381" s="15">
        <f t="shared" si="4"/>
        <v>63.090412102294614</v>
      </c>
    </row>
    <row r="382" spans="1:5" s="10" customFormat="1" ht="46.8" x14ac:dyDescent="0.3">
      <c r="A382" s="2" t="s">
        <v>391</v>
      </c>
      <c r="B382" s="30" t="s">
        <v>667</v>
      </c>
      <c r="C382" s="12">
        <f>C383</f>
        <v>38278000</v>
      </c>
      <c r="D382" s="12">
        <f>D383</f>
        <v>38048102</v>
      </c>
      <c r="E382" s="15">
        <f t="shared" si="4"/>
        <v>99.39939913266106</v>
      </c>
    </row>
    <row r="383" spans="1:5" s="10" customFormat="1" ht="62.4" x14ac:dyDescent="0.3">
      <c r="A383" s="2" t="s">
        <v>304</v>
      </c>
      <c r="B383" s="3" t="s">
        <v>668</v>
      </c>
      <c r="C383" s="12">
        <v>38278000</v>
      </c>
      <c r="D383" s="12">
        <v>38048102</v>
      </c>
      <c r="E383" s="15">
        <f t="shared" si="4"/>
        <v>99.39939913266106</v>
      </c>
    </row>
    <row r="384" spans="1:5" s="10" customFormat="1" ht="62.4" x14ac:dyDescent="0.3">
      <c r="A384" s="2" t="s">
        <v>392</v>
      </c>
      <c r="B384" s="3" t="s">
        <v>393</v>
      </c>
      <c r="C384" s="12">
        <f>C385</f>
        <v>128000</v>
      </c>
      <c r="D384" s="12">
        <f>D385</f>
        <v>107972.5</v>
      </c>
      <c r="E384" s="15">
        <f t="shared" si="4"/>
        <v>84.353515625</v>
      </c>
    </row>
    <row r="385" spans="1:5" s="10" customFormat="1" ht="64.2" customHeight="1" x14ac:dyDescent="0.3">
      <c r="A385" s="2" t="s">
        <v>305</v>
      </c>
      <c r="B385" s="3" t="s">
        <v>15</v>
      </c>
      <c r="C385" s="12">
        <v>128000</v>
      </c>
      <c r="D385" s="12">
        <v>107972.5</v>
      </c>
      <c r="E385" s="15">
        <f t="shared" si="4"/>
        <v>84.353515625</v>
      </c>
    </row>
    <row r="386" spans="1:5" s="10" customFormat="1" ht="46.8" x14ac:dyDescent="0.3">
      <c r="A386" s="2" t="s">
        <v>306</v>
      </c>
      <c r="B386" s="3" t="s">
        <v>16</v>
      </c>
      <c r="C386" s="12">
        <v>5605300</v>
      </c>
      <c r="D386" s="12">
        <v>5225456.3499999996</v>
      </c>
      <c r="E386" s="15">
        <f t="shared" si="4"/>
        <v>93.223491160151994</v>
      </c>
    </row>
    <row r="387" spans="1:5" s="10" customFormat="1" ht="46.8" x14ac:dyDescent="0.3">
      <c r="A387" s="2" t="s">
        <v>307</v>
      </c>
      <c r="B387" s="3" t="s">
        <v>17</v>
      </c>
      <c r="C387" s="12">
        <v>359996800</v>
      </c>
      <c r="D387" s="12">
        <v>360581525.29000002</v>
      </c>
      <c r="E387" s="15">
        <f t="shared" si="4"/>
        <v>100.16242513544566</v>
      </c>
    </row>
    <row r="388" spans="1:5" s="10" customFormat="1" ht="109.2" customHeight="1" x14ac:dyDescent="0.3">
      <c r="A388" s="2" t="s">
        <v>584</v>
      </c>
      <c r="B388" s="19" t="s">
        <v>582</v>
      </c>
      <c r="C388" s="12">
        <f>C389</f>
        <v>9002000</v>
      </c>
      <c r="D388" s="12">
        <f>D389</f>
        <v>0</v>
      </c>
      <c r="E388" s="15">
        <f t="shared" si="4"/>
        <v>0</v>
      </c>
    </row>
    <row r="389" spans="1:5" s="10" customFormat="1" ht="110.4" customHeight="1" x14ac:dyDescent="0.3">
      <c r="A389" s="2" t="s">
        <v>585</v>
      </c>
      <c r="B389" s="19" t="s">
        <v>583</v>
      </c>
      <c r="C389" s="12">
        <v>9002000</v>
      </c>
      <c r="D389" s="12">
        <v>0</v>
      </c>
      <c r="E389" s="15">
        <f t="shared" si="4"/>
        <v>0</v>
      </c>
    </row>
    <row r="390" spans="1:5" s="10" customFormat="1" ht="62.4" x14ac:dyDescent="0.3">
      <c r="A390" s="2" t="s">
        <v>394</v>
      </c>
      <c r="B390" s="3" t="s">
        <v>395</v>
      </c>
      <c r="C390" s="12">
        <f>C391</f>
        <v>4783900</v>
      </c>
      <c r="D390" s="12">
        <f>D391</f>
        <v>2652600</v>
      </c>
      <c r="E390" s="15">
        <f t="shared" si="4"/>
        <v>55.448483454921714</v>
      </c>
    </row>
    <row r="391" spans="1:5" s="10" customFormat="1" ht="63.6" customHeight="1" x14ac:dyDescent="0.3">
      <c r="A391" s="2" t="s">
        <v>308</v>
      </c>
      <c r="B391" s="3" t="s">
        <v>18</v>
      </c>
      <c r="C391" s="12">
        <v>4783900</v>
      </c>
      <c r="D391" s="12">
        <v>2652600</v>
      </c>
      <c r="E391" s="15">
        <f t="shared" si="4"/>
        <v>55.448483454921714</v>
      </c>
    </row>
    <row r="392" spans="1:5" s="10" customFormat="1" ht="78" x14ac:dyDescent="0.3">
      <c r="A392" s="2" t="s">
        <v>396</v>
      </c>
      <c r="B392" s="3" t="s">
        <v>397</v>
      </c>
      <c r="C392" s="12">
        <f>C393</f>
        <v>5804000</v>
      </c>
      <c r="D392" s="12">
        <f>D393</f>
        <v>6122500</v>
      </c>
      <c r="E392" s="15">
        <f t="shared" si="4"/>
        <v>105.48759476223294</v>
      </c>
    </row>
    <row r="393" spans="1:5" s="10" customFormat="1" ht="81" customHeight="1" x14ac:dyDescent="0.3">
      <c r="A393" s="2" t="s">
        <v>309</v>
      </c>
      <c r="B393" s="3" t="s">
        <v>19</v>
      </c>
      <c r="C393" s="12">
        <v>5804000</v>
      </c>
      <c r="D393" s="12">
        <v>6122500</v>
      </c>
      <c r="E393" s="15">
        <f t="shared" si="4"/>
        <v>105.48759476223294</v>
      </c>
    </row>
    <row r="394" spans="1:5" s="10" customFormat="1" ht="62.4" x14ac:dyDescent="0.3">
      <c r="A394" s="2" t="s">
        <v>398</v>
      </c>
      <c r="B394" s="3" t="s">
        <v>399</v>
      </c>
      <c r="C394" s="12">
        <f>C395</f>
        <v>113582900</v>
      </c>
      <c r="D394" s="12">
        <f>D395</f>
        <v>74200956.519999996</v>
      </c>
      <c r="E394" s="15">
        <f t="shared" si="4"/>
        <v>65.327577056053329</v>
      </c>
    </row>
    <row r="395" spans="1:5" s="10" customFormat="1" ht="78" x14ac:dyDescent="0.3">
      <c r="A395" s="2" t="s">
        <v>310</v>
      </c>
      <c r="B395" s="3" t="s">
        <v>20</v>
      </c>
      <c r="C395" s="12">
        <v>113582900</v>
      </c>
      <c r="D395" s="12">
        <v>74200956.519999996</v>
      </c>
      <c r="E395" s="15">
        <f t="shared" si="4"/>
        <v>65.327577056053329</v>
      </c>
    </row>
    <row r="396" spans="1:5" s="10" customFormat="1" ht="99" customHeight="1" x14ac:dyDescent="0.3">
      <c r="A396" s="2" t="s">
        <v>400</v>
      </c>
      <c r="B396" s="3" t="s">
        <v>586</v>
      </c>
      <c r="C396" s="12">
        <f>C397</f>
        <v>136000</v>
      </c>
      <c r="D396" s="12">
        <f>D397</f>
        <v>56371.32</v>
      </c>
      <c r="E396" s="15">
        <f t="shared" si="4"/>
        <v>41.4495</v>
      </c>
    </row>
    <row r="397" spans="1:5" s="10" customFormat="1" ht="115.8" customHeight="1" x14ac:dyDescent="0.3">
      <c r="A397" s="2" t="s">
        <v>311</v>
      </c>
      <c r="B397" s="3" t="s">
        <v>587</v>
      </c>
      <c r="C397" s="12">
        <v>136000</v>
      </c>
      <c r="D397" s="12">
        <v>56371.32</v>
      </c>
      <c r="E397" s="15">
        <f t="shared" si="4"/>
        <v>41.4495</v>
      </c>
    </row>
    <row r="398" spans="1:5" s="10" customFormat="1" ht="31.2" x14ac:dyDescent="0.3">
      <c r="A398" s="2" t="s">
        <v>401</v>
      </c>
      <c r="B398" s="3" t="s">
        <v>402</v>
      </c>
      <c r="C398" s="12">
        <f>C399</f>
        <v>832906200</v>
      </c>
      <c r="D398" s="12">
        <f>D399</f>
        <v>709139788.05999994</v>
      </c>
      <c r="E398" s="15">
        <f t="shared" si="4"/>
        <v>85.140414137870508</v>
      </c>
    </row>
    <row r="399" spans="1:5" s="10" customFormat="1" ht="46.8" x14ac:dyDescent="0.3">
      <c r="A399" s="2" t="s">
        <v>312</v>
      </c>
      <c r="B399" s="3" t="s">
        <v>21</v>
      </c>
      <c r="C399" s="12">
        <v>832906200</v>
      </c>
      <c r="D399" s="12">
        <v>709139788.05999994</v>
      </c>
      <c r="E399" s="15">
        <f t="shared" si="4"/>
        <v>85.140414137870508</v>
      </c>
    </row>
    <row r="400" spans="1:5" s="10" customFormat="1" ht="93.6" x14ac:dyDescent="0.3">
      <c r="A400" s="2" t="s">
        <v>313</v>
      </c>
      <c r="B400" s="3" t="s">
        <v>944</v>
      </c>
      <c r="C400" s="12">
        <v>339666500</v>
      </c>
      <c r="D400" s="12">
        <v>281231469.76999998</v>
      </c>
      <c r="E400" s="15">
        <f t="shared" si="4"/>
        <v>82.796351647866359</v>
      </c>
    </row>
    <row r="401" spans="1:5" s="10" customFormat="1" ht="31.2" x14ac:dyDescent="0.3">
      <c r="A401" s="2" t="s">
        <v>877</v>
      </c>
      <c r="B401" s="3" t="s">
        <v>669</v>
      </c>
      <c r="C401" s="12">
        <f>C402</f>
        <v>41962600</v>
      </c>
      <c r="D401" s="12">
        <f>D402</f>
        <v>41962600</v>
      </c>
      <c r="E401" s="15">
        <f t="shared" si="4"/>
        <v>100</v>
      </c>
    </row>
    <row r="402" spans="1:5" s="10" customFormat="1" ht="46.8" x14ac:dyDescent="0.3">
      <c r="A402" s="2" t="s">
        <v>878</v>
      </c>
      <c r="B402" s="3" t="s">
        <v>670</v>
      </c>
      <c r="C402" s="12">
        <v>41962600</v>
      </c>
      <c r="D402" s="12">
        <v>41962600</v>
      </c>
      <c r="E402" s="15">
        <f t="shared" si="4"/>
        <v>100</v>
      </c>
    </row>
    <row r="403" spans="1:5" s="10" customFormat="1" ht="31.2" x14ac:dyDescent="0.3">
      <c r="A403" s="2" t="s">
        <v>403</v>
      </c>
      <c r="B403" s="3" t="s">
        <v>404</v>
      </c>
      <c r="C403" s="12">
        <f>C404</f>
        <v>5523200</v>
      </c>
      <c r="D403" s="12">
        <f>D404</f>
        <v>5522809.4000000004</v>
      </c>
      <c r="E403" s="15">
        <f t="shared" si="4"/>
        <v>99.992928012746233</v>
      </c>
    </row>
    <row r="404" spans="1:5" s="10" customFormat="1" ht="31.2" x14ac:dyDescent="0.3">
      <c r="A404" s="2" t="s">
        <v>314</v>
      </c>
      <c r="B404" s="3" t="s">
        <v>22</v>
      </c>
      <c r="C404" s="12">
        <v>5523200</v>
      </c>
      <c r="D404" s="12">
        <v>5522809.4000000004</v>
      </c>
      <c r="E404" s="15">
        <f t="shared" si="4"/>
        <v>99.992928012746233</v>
      </c>
    </row>
    <row r="405" spans="1:5" s="10" customFormat="1" ht="81" customHeight="1" x14ac:dyDescent="0.3">
      <c r="A405" s="2" t="s">
        <v>405</v>
      </c>
      <c r="B405" s="3" t="s">
        <v>406</v>
      </c>
      <c r="C405" s="12">
        <f>C406</f>
        <v>35412700</v>
      </c>
      <c r="D405" s="12">
        <f>D406</f>
        <v>35412700</v>
      </c>
      <c r="E405" s="15">
        <f t="shared" si="4"/>
        <v>100</v>
      </c>
    </row>
    <row r="406" spans="1:5" s="10" customFormat="1" ht="82.8" customHeight="1" x14ac:dyDescent="0.3">
      <c r="A406" s="2" t="s">
        <v>315</v>
      </c>
      <c r="B406" s="3" t="s">
        <v>23</v>
      </c>
      <c r="C406" s="12">
        <v>35412700</v>
      </c>
      <c r="D406" s="12">
        <v>35412700</v>
      </c>
      <c r="E406" s="15">
        <f t="shared" si="4"/>
        <v>100</v>
      </c>
    </row>
    <row r="407" spans="1:5" s="10" customFormat="1" ht="109.2" x14ac:dyDescent="0.3">
      <c r="A407" s="2" t="s">
        <v>407</v>
      </c>
      <c r="B407" s="3" t="s">
        <v>408</v>
      </c>
      <c r="C407" s="12">
        <f>C408</f>
        <v>384329300</v>
      </c>
      <c r="D407" s="12">
        <f>D408</f>
        <v>384329300</v>
      </c>
      <c r="E407" s="15">
        <f t="shared" si="4"/>
        <v>100</v>
      </c>
    </row>
    <row r="408" spans="1:5" s="10" customFormat="1" ht="113.4" customHeight="1" x14ac:dyDescent="0.3">
      <c r="A408" s="2" t="s">
        <v>316</v>
      </c>
      <c r="B408" s="3" t="s">
        <v>144</v>
      </c>
      <c r="C408" s="12">
        <v>384329300</v>
      </c>
      <c r="D408" s="12">
        <v>384329300</v>
      </c>
      <c r="E408" s="15">
        <f t="shared" si="4"/>
        <v>100</v>
      </c>
    </row>
    <row r="409" spans="1:5" s="10" customFormat="1" ht="31.2" x14ac:dyDescent="0.3">
      <c r="A409" s="2" t="s">
        <v>317</v>
      </c>
      <c r="B409" s="3" t="s">
        <v>24</v>
      </c>
      <c r="C409" s="12">
        <v>89958500</v>
      </c>
      <c r="D409" s="12">
        <v>89849543.900000006</v>
      </c>
      <c r="E409" s="15">
        <f t="shared" ref="E409:E503" si="6">D409/C409*100</f>
        <v>99.878881817727077</v>
      </c>
    </row>
    <row r="410" spans="1:5" x14ac:dyDescent="0.3">
      <c r="A410" s="17" t="s">
        <v>318</v>
      </c>
      <c r="B410" s="18" t="s">
        <v>0</v>
      </c>
      <c r="C410" s="11">
        <f>C411+C412+C413+C414+C415+C417+C418+C420+C421+C423+C424+C426+C427+C428+C429+C431+C433+C434+C436+C437+C439+C441+C443+C445+C447+C449+C451</f>
        <v>8212751133</v>
      </c>
      <c r="D410" s="25">
        <f>D411+D412+D413+D414+D415+D417+D418+D420+D421+D423+D424+D426+D427+D428+D429+D431+D433+D434+D436+D437+D439+D441+D443+D445+D447+D449+D451</f>
        <v>8723704302.5799999</v>
      </c>
      <c r="E410" s="16">
        <f t="shared" si="6"/>
        <v>106.22146174047474</v>
      </c>
    </row>
    <row r="411" spans="1:5" ht="222" customHeight="1" x14ac:dyDescent="0.3">
      <c r="A411" s="2" t="s">
        <v>959</v>
      </c>
      <c r="B411" s="3" t="s">
        <v>958</v>
      </c>
      <c r="C411" s="12">
        <v>40000000</v>
      </c>
      <c r="D411" s="12">
        <v>39330000</v>
      </c>
      <c r="E411" s="28">
        <f t="shared" si="6"/>
        <v>98.324999999999989</v>
      </c>
    </row>
    <row r="412" spans="1:5" ht="124.8" x14ac:dyDescent="0.3">
      <c r="A412" s="2" t="s">
        <v>995</v>
      </c>
      <c r="B412" s="3" t="s">
        <v>996</v>
      </c>
      <c r="C412" s="12">
        <v>1155000</v>
      </c>
      <c r="D412" s="12">
        <v>1155000</v>
      </c>
      <c r="E412" s="28">
        <f t="shared" si="6"/>
        <v>100</v>
      </c>
    </row>
    <row r="413" spans="1:5" ht="62.4" x14ac:dyDescent="0.3">
      <c r="A413" s="2" t="s">
        <v>319</v>
      </c>
      <c r="B413" s="3" t="s">
        <v>153</v>
      </c>
      <c r="C413" s="12">
        <v>15141000</v>
      </c>
      <c r="D413" s="12">
        <v>13634776.67</v>
      </c>
      <c r="E413" s="15">
        <f t="shared" si="6"/>
        <v>90.052022125354995</v>
      </c>
    </row>
    <row r="414" spans="1:5" ht="63" customHeight="1" x14ac:dyDescent="0.3">
      <c r="A414" s="2" t="s">
        <v>320</v>
      </c>
      <c r="B414" s="19" t="s">
        <v>671</v>
      </c>
      <c r="C414" s="12">
        <v>7262800</v>
      </c>
      <c r="D414" s="12">
        <v>3907134.52</v>
      </c>
      <c r="E414" s="15">
        <f t="shared" si="6"/>
        <v>53.796531916065426</v>
      </c>
    </row>
    <row r="415" spans="1:5" ht="46.8" x14ac:dyDescent="0.3">
      <c r="A415" s="2" t="s">
        <v>409</v>
      </c>
      <c r="B415" s="3" t="s">
        <v>410</v>
      </c>
      <c r="C415" s="12">
        <f>C416</f>
        <v>110852100</v>
      </c>
      <c r="D415" s="12">
        <f>D416</f>
        <v>110852100</v>
      </c>
      <c r="E415" s="15">
        <f t="shared" si="6"/>
        <v>100</v>
      </c>
    </row>
    <row r="416" spans="1:5" ht="49.8" customHeight="1" x14ac:dyDescent="0.3">
      <c r="A416" s="2" t="s">
        <v>321</v>
      </c>
      <c r="B416" s="3" t="s">
        <v>25</v>
      </c>
      <c r="C416" s="12">
        <v>110852100</v>
      </c>
      <c r="D416" s="12">
        <v>110852100</v>
      </c>
      <c r="E416" s="15">
        <f t="shared" si="6"/>
        <v>100</v>
      </c>
    </row>
    <row r="417" spans="1:5" ht="62.4" x14ac:dyDescent="0.3">
      <c r="A417" s="2" t="s">
        <v>322</v>
      </c>
      <c r="B417" s="3" t="s">
        <v>533</v>
      </c>
      <c r="C417" s="12">
        <v>62899600</v>
      </c>
      <c r="D417" s="12">
        <v>60989269.479999997</v>
      </c>
      <c r="E417" s="15">
        <f t="shared" si="6"/>
        <v>96.962889239359228</v>
      </c>
    </row>
    <row r="418" spans="1:5" ht="46.8" x14ac:dyDescent="0.3">
      <c r="A418" s="2" t="s">
        <v>411</v>
      </c>
      <c r="B418" s="3" t="s">
        <v>412</v>
      </c>
      <c r="C418" s="12">
        <f>C419</f>
        <v>84745300</v>
      </c>
      <c r="D418" s="12">
        <f>D419</f>
        <v>83048172.219999999</v>
      </c>
      <c r="E418" s="15">
        <f t="shared" si="6"/>
        <v>97.997378285285436</v>
      </c>
    </row>
    <row r="419" spans="1:5" ht="62.4" x14ac:dyDescent="0.3">
      <c r="A419" s="2" t="s">
        <v>323</v>
      </c>
      <c r="B419" s="3" t="s">
        <v>26</v>
      </c>
      <c r="C419" s="12">
        <v>84745300</v>
      </c>
      <c r="D419" s="12">
        <v>83048172.219999999</v>
      </c>
      <c r="E419" s="15">
        <f t="shared" si="6"/>
        <v>97.997378285285436</v>
      </c>
    </row>
    <row r="420" spans="1:5" ht="66" customHeight="1" x14ac:dyDescent="0.3">
      <c r="A420" s="2" t="s">
        <v>961</v>
      </c>
      <c r="B420" s="3" t="s">
        <v>960</v>
      </c>
      <c r="C420" s="12">
        <v>63000</v>
      </c>
      <c r="D420" s="12">
        <v>63000</v>
      </c>
      <c r="E420" s="28">
        <f t="shared" si="6"/>
        <v>100</v>
      </c>
    </row>
    <row r="421" spans="1:5" ht="216" customHeight="1" x14ac:dyDescent="0.3">
      <c r="A421" s="2" t="s">
        <v>413</v>
      </c>
      <c r="B421" s="3" t="s">
        <v>534</v>
      </c>
      <c r="C421" s="12">
        <f>C422</f>
        <v>3959200</v>
      </c>
      <c r="D421" s="12">
        <f>D422</f>
        <v>3959200</v>
      </c>
      <c r="E421" s="15">
        <f t="shared" si="6"/>
        <v>100</v>
      </c>
    </row>
    <row r="422" spans="1:5" ht="220.2" customHeight="1" x14ac:dyDescent="0.3">
      <c r="A422" s="2" t="s">
        <v>324</v>
      </c>
      <c r="B422" s="3" t="s">
        <v>535</v>
      </c>
      <c r="C422" s="12">
        <v>3959200</v>
      </c>
      <c r="D422" s="12">
        <v>3959200</v>
      </c>
      <c r="E422" s="15">
        <f t="shared" si="6"/>
        <v>100</v>
      </c>
    </row>
    <row r="423" spans="1:5" ht="67.2" customHeight="1" x14ac:dyDescent="0.3">
      <c r="A423" s="2" t="s">
        <v>536</v>
      </c>
      <c r="B423" s="3" t="s">
        <v>145</v>
      </c>
      <c r="C423" s="12">
        <v>40333</v>
      </c>
      <c r="D423" s="12">
        <v>57828</v>
      </c>
      <c r="E423" s="15">
        <f t="shared" si="6"/>
        <v>143.37639154042597</v>
      </c>
    </row>
    <row r="424" spans="1:5" ht="46.8" x14ac:dyDescent="0.3">
      <c r="A424" s="2" t="s">
        <v>674</v>
      </c>
      <c r="B424" s="3" t="s">
        <v>672</v>
      </c>
      <c r="C424" s="12">
        <f>C425</f>
        <v>22524700</v>
      </c>
      <c r="D424" s="12">
        <f>D425</f>
        <v>22524700</v>
      </c>
      <c r="E424" s="15">
        <f t="shared" si="6"/>
        <v>100</v>
      </c>
    </row>
    <row r="425" spans="1:5" ht="62.4" x14ac:dyDescent="0.3">
      <c r="A425" s="2" t="s">
        <v>674</v>
      </c>
      <c r="B425" s="3" t="s">
        <v>673</v>
      </c>
      <c r="C425" s="12">
        <v>22524700</v>
      </c>
      <c r="D425" s="12">
        <v>22524700</v>
      </c>
      <c r="E425" s="15">
        <f t="shared" si="6"/>
        <v>100</v>
      </c>
    </row>
    <row r="426" spans="1:5" ht="78" x14ac:dyDescent="0.3">
      <c r="A426" s="2" t="s">
        <v>882</v>
      </c>
      <c r="B426" s="3" t="s">
        <v>879</v>
      </c>
      <c r="C426" s="12">
        <v>8670700</v>
      </c>
      <c r="D426" s="12">
        <v>8669961.1600000001</v>
      </c>
      <c r="E426" s="15">
        <f t="shared" si="6"/>
        <v>99.991478888671054</v>
      </c>
    </row>
    <row r="427" spans="1:5" ht="80.400000000000006" customHeight="1" x14ac:dyDescent="0.3">
      <c r="A427" s="2" t="s">
        <v>883</v>
      </c>
      <c r="B427" s="3" t="s">
        <v>880</v>
      </c>
      <c r="C427" s="12">
        <v>366300</v>
      </c>
      <c r="D427" s="12">
        <v>366300</v>
      </c>
      <c r="E427" s="15">
        <f t="shared" si="6"/>
        <v>100</v>
      </c>
    </row>
    <row r="428" spans="1:5" ht="79.2" customHeight="1" x14ac:dyDescent="0.3">
      <c r="A428" s="2" t="s">
        <v>884</v>
      </c>
      <c r="B428" s="3" t="s">
        <v>881</v>
      </c>
      <c r="C428" s="12">
        <v>9720300</v>
      </c>
      <c r="D428" s="12">
        <v>9719203.4100000001</v>
      </c>
      <c r="E428" s="15">
        <f t="shared" si="6"/>
        <v>99.988718558069195</v>
      </c>
    </row>
    <row r="429" spans="1:5" ht="127.2" customHeight="1" x14ac:dyDescent="0.3">
      <c r="A429" s="2" t="s">
        <v>547</v>
      </c>
      <c r="B429" s="3" t="s">
        <v>885</v>
      </c>
      <c r="C429" s="12">
        <f>C430</f>
        <v>570041600</v>
      </c>
      <c r="D429" s="12">
        <f>D430</f>
        <v>557349784.5</v>
      </c>
      <c r="E429" s="15">
        <f t="shared" si="6"/>
        <v>97.773528195135228</v>
      </c>
    </row>
    <row r="430" spans="1:5" ht="140.4" x14ac:dyDescent="0.3">
      <c r="A430" s="2" t="s">
        <v>548</v>
      </c>
      <c r="B430" s="3" t="s">
        <v>886</v>
      </c>
      <c r="C430" s="12">
        <v>570041600</v>
      </c>
      <c r="D430" s="12">
        <v>557349784.5</v>
      </c>
      <c r="E430" s="15">
        <f t="shared" si="6"/>
        <v>97.773528195135228</v>
      </c>
    </row>
    <row r="431" spans="1:5" ht="142.19999999999999" customHeight="1" x14ac:dyDescent="0.3">
      <c r="A431" s="2" t="s">
        <v>675</v>
      </c>
      <c r="B431" s="3" t="s">
        <v>677</v>
      </c>
      <c r="C431" s="12">
        <f>C432</f>
        <v>62391800</v>
      </c>
      <c r="D431" s="12">
        <f>D432</f>
        <v>59722203.210000001</v>
      </c>
      <c r="E431" s="15">
        <f t="shared" si="6"/>
        <v>95.721237742780303</v>
      </c>
    </row>
    <row r="432" spans="1:5" ht="158.4" customHeight="1" x14ac:dyDescent="0.3">
      <c r="A432" s="2" t="s">
        <v>676</v>
      </c>
      <c r="B432" s="3" t="s">
        <v>678</v>
      </c>
      <c r="C432" s="12">
        <v>62391800</v>
      </c>
      <c r="D432" s="12">
        <v>59722203.210000001</v>
      </c>
      <c r="E432" s="15">
        <f t="shared" si="6"/>
        <v>95.721237742780303</v>
      </c>
    </row>
    <row r="433" spans="1:5" ht="93.6" x14ac:dyDescent="0.3">
      <c r="A433" s="2" t="s">
        <v>740</v>
      </c>
      <c r="B433" s="3" t="s">
        <v>741</v>
      </c>
      <c r="C433" s="12">
        <v>766595000</v>
      </c>
      <c r="D433" s="12">
        <v>987209900</v>
      </c>
      <c r="E433" s="15">
        <f t="shared" si="6"/>
        <v>128.77854669023409</v>
      </c>
    </row>
    <row r="434" spans="1:5" ht="79.8" customHeight="1" x14ac:dyDescent="0.3">
      <c r="A434" s="2" t="s">
        <v>887</v>
      </c>
      <c r="B434" s="3" t="s">
        <v>889</v>
      </c>
      <c r="C434" s="12">
        <f>C435</f>
        <v>55293100</v>
      </c>
      <c r="D434" s="12">
        <f>D435</f>
        <v>55293100</v>
      </c>
      <c r="E434" s="15">
        <f t="shared" si="6"/>
        <v>100</v>
      </c>
    </row>
    <row r="435" spans="1:5" ht="96" customHeight="1" x14ac:dyDescent="0.3">
      <c r="A435" s="2" t="s">
        <v>888</v>
      </c>
      <c r="B435" s="3" t="s">
        <v>890</v>
      </c>
      <c r="C435" s="12">
        <v>55293100</v>
      </c>
      <c r="D435" s="12">
        <v>55293100</v>
      </c>
      <c r="E435" s="15">
        <f t="shared" si="6"/>
        <v>100</v>
      </c>
    </row>
    <row r="436" spans="1:5" ht="219" customHeight="1" x14ac:dyDescent="0.3">
      <c r="A436" s="2" t="s">
        <v>725</v>
      </c>
      <c r="B436" s="3" t="s">
        <v>891</v>
      </c>
      <c r="C436" s="12">
        <v>2283500</v>
      </c>
      <c r="D436" s="12">
        <v>1481550.47</v>
      </c>
      <c r="E436" s="15">
        <f t="shared" si="6"/>
        <v>64.880686227282681</v>
      </c>
    </row>
    <row r="437" spans="1:5" ht="78" x14ac:dyDescent="0.3">
      <c r="A437" s="2" t="s">
        <v>892</v>
      </c>
      <c r="B437" s="3" t="s">
        <v>894</v>
      </c>
      <c r="C437" s="12">
        <f>C438</f>
        <v>150000000</v>
      </c>
      <c r="D437" s="12">
        <f>D438</f>
        <v>150000000</v>
      </c>
      <c r="E437" s="15">
        <f t="shared" si="6"/>
        <v>100</v>
      </c>
    </row>
    <row r="438" spans="1:5" ht="80.400000000000006" customHeight="1" x14ac:dyDescent="0.3">
      <c r="A438" s="2" t="s">
        <v>893</v>
      </c>
      <c r="B438" s="3" t="s">
        <v>895</v>
      </c>
      <c r="C438" s="12">
        <v>150000000</v>
      </c>
      <c r="D438" s="12">
        <v>150000000</v>
      </c>
      <c r="E438" s="15">
        <f t="shared" si="6"/>
        <v>100</v>
      </c>
    </row>
    <row r="439" spans="1:5" ht="62.4" x14ac:dyDescent="0.3">
      <c r="A439" s="2" t="s">
        <v>414</v>
      </c>
      <c r="B439" s="3" t="s">
        <v>415</v>
      </c>
      <c r="C439" s="12">
        <f>C440</f>
        <v>5823721900</v>
      </c>
      <c r="D439" s="12">
        <f>D440</f>
        <v>5823721900</v>
      </c>
      <c r="E439" s="15">
        <f t="shared" si="6"/>
        <v>100</v>
      </c>
    </row>
    <row r="440" spans="1:5" ht="62.4" x14ac:dyDescent="0.3">
      <c r="A440" s="2" t="s">
        <v>325</v>
      </c>
      <c r="B440" s="3" t="s">
        <v>146</v>
      </c>
      <c r="C440" s="12">
        <v>5823721900</v>
      </c>
      <c r="D440" s="12">
        <v>5823721900</v>
      </c>
      <c r="E440" s="15">
        <f t="shared" si="6"/>
        <v>100</v>
      </c>
    </row>
    <row r="441" spans="1:5" ht="31.2" x14ac:dyDescent="0.3">
      <c r="A441" s="2" t="s">
        <v>448</v>
      </c>
      <c r="B441" s="3" t="s">
        <v>450</v>
      </c>
      <c r="C441" s="12">
        <f>C442</f>
        <v>300000</v>
      </c>
      <c r="D441" s="12">
        <f>D442</f>
        <v>300000</v>
      </c>
      <c r="E441" s="15">
        <f t="shared" si="6"/>
        <v>100</v>
      </c>
    </row>
    <row r="442" spans="1:5" ht="46.8" x14ac:dyDescent="0.3">
      <c r="A442" s="2" t="s">
        <v>449</v>
      </c>
      <c r="B442" s="3" t="s">
        <v>451</v>
      </c>
      <c r="C442" s="12">
        <v>300000</v>
      </c>
      <c r="D442" s="12">
        <v>300000</v>
      </c>
      <c r="E442" s="15">
        <f t="shared" si="6"/>
        <v>100</v>
      </c>
    </row>
    <row r="443" spans="1:5" ht="38.4" customHeight="1" x14ac:dyDescent="0.3">
      <c r="A443" s="2" t="s">
        <v>590</v>
      </c>
      <c r="B443" s="3" t="s">
        <v>588</v>
      </c>
      <c r="C443" s="12">
        <f>C444</f>
        <v>5000000</v>
      </c>
      <c r="D443" s="12">
        <f>D444</f>
        <v>5000000</v>
      </c>
      <c r="E443" s="15">
        <f t="shared" si="6"/>
        <v>100</v>
      </c>
    </row>
    <row r="444" spans="1:5" ht="52.2" customHeight="1" x14ac:dyDescent="0.3">
      <c r="A444" s="2" t="s">
        <v>591</v>
      </c>
      <c r="B444" s="3" t="s">
        <v>589</v>
      </c>
      <c r="C444" s="12">
        <v>5000000</v>
      </c>
      <c r="D444" s="12">
        <v>5000000</v>
      </c>
      <c r="E444" s="15">
        <f t="shared" si="6"/>
        <v>100</v>
      </c>
    </row>
    <row r="445" spans="1:5" ht="64.2" customHeight="1" x14ac:dyDescent="0.3">
      <c r="A445" s="2" t="s">
        <v>416</v>
      </c>
      <c r="B445" s="3" t="s">
        <v>417</v>
      </c>
      <c r="C445" s="12">
        <f>C446</f>
        <v>148200</v>
      </c>
      <c r="D445" s="12">
        <f>D446</f>
        <v>148190.39999999999</v>
      </c>
      <c r="E445" s="15">
        <f t="shared" si="6"/>
        <v>99.993522267206473</v>
      </c>
    </row>
    <row r="446" spans="1:5" ht="84" customHeight="1" x14ac:dyDescent="0.3">
      <c r="A446" s="2" t="s">
        <v>326</v>
      </c>
      <c r="B446" s="3" t="s">
        <v>27</v>
      </c>
      <c r="C446" s="12">
        <v>148200</v>
      </c>
      <c r="D446" s="12">
        <v>148190.39999999999</v>
      </c>
      <c r="E446" s="15">
        <f t="shared" si="6"/>
        <v>99.993522267206473</v>
      </c>
    </row>
    <row r="447" spans="1:5" ht="66.599999999999994" customHeight="1" x14ac:dyDescent="0.3">
      <c r="A447" s="2" t="s">
        <v>681</v>
      </c>
      <c r="B447" s="3" t="s">
        <v>679</v>
      </c>
      <c r="C447" s="12">
        <f>C448</f>
        <v>404123700</v>
      </c>
      <c r="D447" s="12">
        <f>D448</f>
        <v>404123700</v>
      </c>
      <c r="E447" s="15">
        <f t="shared" si="6"/>
        <v>100</v>
      </c>
    </row>
    <row r="448" spans="1:5" ht="78" x14ac:dyDescent="0.3">
      <c r="A448" s="2" t="s">
        <v>682</v>
      </c>
      <c r="B448" s="3" t="s">
        <v>680</v>
      </c>
      <c r="C448" s="12">
        <v>404123700</v>
      </c>
      <c r="D448" s="12">
        <v>404123700</v>
      </c>
      <c r="E448" s="15">
        <f t="shared" si="6"/>
        <v>100</v>
      </c>
    </row>
    <row r="449" spans="1:5" ht="46.8" x14ac:dyDescent="0.3">
      <c r="A449" s="2" t="s">
        <v>964</v>
      </c>
      <c r="B449" s="3" t="s">
        <v>962</v>
      </c>
      <c r="C449" s="12">
        <f>C450</f>
        <v>5452000</v>
      </c>
      <c r="D449" s="12">
        <f>D450</f>
        <v>79739479.189999998</v>
      </c>
      <c r="E449" s="28">
        <f t="shared" si="6"/>
        <v>1462.5729858767425</v>
      </c>
    </row>
    <row r="450" spans="1:5" ht="46.8" x14ac:dyDescent="0.3">
      <c r="A450" s="2" t="s">
        <v>965</v>
      </c>
      <c r="B450" s="3" t="s">
        <v>963</v>
      </c>
      <c r="C450" s="12">
        <v>5452000</v>
      </c>
      <c r="D450" s="12">
        <v>79739479.189999998</v>
      </c>
      <c r="E450" s="28">
        <f t="shared" si="6"/>
        <v>1462.5729858767425</v>
      </c>
    </row>
    <row r="451" spans="1:5" s="23" customFormat="1" ht="31.2" x14ac:dyDescent="0.3">
      <c r="A451" s="21" t="s">
        <v>1028</v>
      </c>
      <c r="B451" s="22" t="s">
        <v>1030</v>
      </c>
      <c r="C451" s="26">
        <v>0</v>
      </c>
      <c r="D451" s="26">
        <f>D452</f>
        <v>241337849.34999999</v>
      </c>
      <c r="E451" s="28"/>
    </row>
    <row r="452" spans="1:5" s="23" customFormat="1" ht="31.2" x14ac:dyDescent="0.3">
      <c r="A452" s="21" t="s">
        <v>1029</v>
      </c>
      <c r="B452" s="22" t="s">
        <v>1031</v>
      </c>
      <c r="C452" s="26">
        <v>0</v>
      </c>
      <c r="D452" s="26">
        <v>241337849.34999999</v>
      </c>
      <c r="E452" s="28"/>
    </row>
    <row r="453" spans="1:5" ht="31.2" x14ac:dyDescent="0.3">
      <c r="A453" s="17" t="s">
        <v>327</v>
      </c>
      <c r="B453" s="18" t="s">
        <v>28</v>
      </c>
      <c r="C453" s="11">
        <f>C454</f>
        <v>738298119.55999994</v>
      </c>
      <c r="D453" s="11">
        <f>D454</f>
        <v>480207909.88</v>
      </c>
      <c r="E453" s="29">
        <f t="shared" si="6"/>
        <v>65.042548146565409</v>
      </c>
    </row>
    <row r="454" spans="1:5" ht="46.8" x14ac:dyDescent="0.3">
      <c r="A454" s="2" t="s">
        <v>427</v>
      </c>
      <c r="B454" s="13" t="s">
        <v>418</v>
      </c>
      <c r="C454" s="12">
        <f>C455+C456+C457</f>
        <v>738298119.55999994</v>
      </c>
      <c r="D454" s="12">
        <f>D455+D456+D457</f>
        <v>480207909.88</v>
      </c>
      <c r="E454" s="28">
        <f t="shared" si="6"/>
        <v>65.042548146565409</v>
      </c>
    </row>
    <row r="455" spans="1:5" ht="109.2" x14ac:dyDescent="0.3">
      <c r="A455" s="2" t="s">
        <v>328</v>
      </c>
      <c r="B455" s="3" t="s">
        <v>896</v>
      </c>
      <c r="C455" s="12">
        <v>491636613.29000002</v>
      </c>
      <c r="D455" s="12">
        <v>350942977.61000001</v>
      </c>
      <c r="E455" s="15">
        <f t="shared" si="6"/>
        <v>71.382596031957959</v>
      </c>
    </row>
    <row r="456" spans="1:5" ht="64.8" customHeight="1" x14ac:dyDescent="0.3">
      <c r="A456" s="2" t="s">
        <v>899</v>
      </c>
      <c r="B456" s="3" t="s">
        <v>897</v>
      </c>
      <c r="C456" s="12">
        <v>225400000</v>
      </c>
      <c r="D456" s="12">
        <v>19440000</v>
      </c>
      <c r="E456" s="15">
        <f t="shared" si="6"/>
        <v>8.6246672582076318</v>
      </c>
    </row>
    <row r="457" spans="1:5" ht="46.8" x14ac:dyDescent="0.3">
      <c r="A457" s="2" t="s">
        <v>900</v>
      </c>
      <c r="B457" s="3" t="s">
        <v>898</v>
      </c>
      <c r="C457" s="12">
        <v>21261506.27</v>
      </c>
      <c r="D457" s="12">
        <v>109824932.27</v>
      </c>
      <c r="E457" s="15">
        <f t="shared" si="6"/>
        <v>516.54351707415503</v>
      </c>
    </row>
    <row r="458" spans="1:5" ht="31.2" x14ac:dyDescent="0.3">
      <c r="A458" s="17" t="s">
        <v>901</v>
      </c>
      <c r="B458" s="18" t="s">
        <v>685</v>
      </c>
      <c r="C458" s="11">
        <f>C459</f>
        <v>15000000</v>
      </c>
      <c r="D458" s="11">
        <f>D459</f>
        <v>0</v>
      </c>
      <c r="E458" s="16">
        <f t="shared" si="6"/>
        <v>0</v>
      </c>
    </row>
    <row r="459" spans="1:5" ht="46.8" x14ac:dyDescent="0.3">
      <c r="A459" s="2" t="s">
        <v>686</v>
      </c>
      <c r="B459" s="3" t="s">
        <v>683</v>
      </c>
      <c r="C459" s="12">
        <f>C460</f>
        <v>15000000</v>
      </c>
      <c r="D459" s="12">
        <f>D460</f>
        <v>0</v>
      </c>
      <c r="E459" s="15">
        <f t="shared" si="6"/>
        <v>0</v>
      </c>
    </row>
    <row r="460" spans="1:5" ht="46.8" x14ac:dyDescent="0.3">
      <c r="A460" s="2" t="s">
        <v>687</v>
      </c>
      <c r="B460" s="3" t="s">
        <v>684</v>
      </c>
      <c r="C460" s="12">
        <v>15000000</v>
      </c>
      <c r="D460" s="12">
        <v>0</v>
      </c>
      <c r="E460" s="15">
        <f t="shared" si="6"/>
        <v>0</v>
      </c>
    </row>
    <row r="461" spans="1:5" x14ac:dyDescent="0.3">
      <c r="A461" s="17" t="s">
        <v>902</v>
      </c>
      <c r="B461" s="18" t="s">
        <v>907</v>
      </c>
      <c r="C461" s="11">
        <f>C462</f>
        <v>10920650</v>
      </c>
      <c r="D461" s="11">
        <f>D462</f>
        <v>10920650</v>
      </c>
      <c r="E461" s="16">
        <f t="shared" si="6"/>
        <v>100</v>
      </c>
    </row>
    <row r="462" spans="1:5" ht="31.2" x14ac:dyDescent="0.3">
      <c r="A462" s="2" t="s">
        <v>903</v>
      </c>
      <c r="B462" s="3" t="s">
        <v>905</v>
      </c>
      <c r="C462" s="12">
        <f>C463</f>
        <v>10920650</v>
      </c>
      <c r="D462" s="12">
        <f>D463</f>
        <v>10920650</v>
      </c>
      <c r="E462" s="15">
        <f t="shared" si="6"/>
        <v>100</v>
      </c>
    </row>
    <row r="463" spans="1:5" ht="82.8" customHeight="1" x14ac:dyDescent="0.3">
      <c r="A463" s="2" t="s">
        <v>904</v>
      </c>
      <c r="B463" s="3" t="s">
        <v>906</v>
      </c>
      <c r="C463" s="12">
        <v>10920650</v>
      </c>
      <c r="D463" s="12">
        <v>10920650</v>
      </c>
      <c r="E463" s="15">
        <f t="shared" si="6"/>
        <v>100</v>
      </c>
    </row>
    <row r="464" spans="1:5" ht="78" x14ac:dyDescent="0.3">
      <c r="A464" s="17" t="s">
        <v>423</v>
      </c>
      <c r="B464" s="14" t="s">
        <v>916</v>
      </c>
      <c r="C464" s="11">
        <f>C465</f>
        <v>93096236.75</v>
      </c>
      <c r="D464" s="11">
        <f>D465</f>
        <v>218000344.35000002</v>
      </c>
      <c r="E464" s="16">
        <f t="shared" si="6"/>
        <v>234.16665588257524</v>
      </c>
    </row>
    <row r="465" spans="1:5" ht="93.6" x14ac:dyDescent="0.3">
      <c r="A465" s="2" t="s">
        <v>424</v>
      </c>
      <c r="B465" s="13" t="s">
        <v>425</v>
      </c>
      <c r="C465" s="12">
        <f>C466</f>
        <v>93096236.75</v>
      </c>
      <c r="D465" s="12">
        <f>D466</f>
        <v>218000344.35000002</v>
      </c>
      <c r="E465" s="15">
        <f t="shared" si="6"/>
        <v>234.16665588257524</v>
      </c>
    </row>
    <row r="466" spans="1:5" ht="93.6" x14ac:dyDescent="0.3">
      <c r="A466" s="2" t="s">
        <v>428</v>
      </c>
      <c r="B466" s="13" t="s">
        <v>429</v>
      </c>
      <c r="C466" s="12">
        <f>C467+C471+C472+C473+C474+C475+C476+C477+C478+C479+C480</f>
        <v>93096236.75</v>
      </c>
      <c r="D466" s="12">
        <f>D467+D471+D472+D473+D474+D475+D476+D477+D478+D479+D480</f>
        <v>218000344.35000002</v>
      </c>
      <c r="E466" s="15">
        <f t="shared" si="6"/>
        <v>234.16665588257524</v>
      </c>
    </row>
    <row r="467" spans="1:5" ht="31.2" x14ac:dyDescent="0.3">
      <c r="A467" s="2" t="s">
        <v>430</v>
      </c>
      <c r="B467" s="13" t="s">
        <v>419</v>
      </c>
      <c r="C467" s="12">
        <f>C468+C469+C470</f>
        <v>42503400.489999995</v>
      </c>
      <c r="D467" s="12">
        <f>D468+D469+D470</f>
        <v>52530420.390000001</v>
      </c>
      <c r="E467" s="28">
        <f t="shared" si="6"/>
        <v>123.5911004399733</v>
      </c>
    </row>
    <row r="468" spans="1:5" ht="46.8" x14ac:dyDescent="0.3">
      <c r="A468" s="2" t="s">
        <v>431</v>
      </c>
      <c r="B468" s="13" t="s">
        <v>420</v>
      </c>
      <c r="C468" s="12">
        <v>25897603.329999998</v>
      </c>
      <c r="D468" s="12">
        <v>28548665.690000001</v>
      </c>
      <c r="E468" s="28">
        <f t="shared" si="6"/>
        <v>110.23670926694977</v>
      </c>
    </row>
    <row r="469" spans="1:5" ht="46.8" x14ac:dyDescent="0.3">
      <c r="A469" s="2" t="s">
        <v>432</v>
      </c>
      <c r="B469" s="13" t="s">
        <v>421</v>
      </c>
      <c r="C469" s="12">
        <v>5339858.76</v>
      </c>
      <c r="D469" s="12">
        <v>12215816.300000001</v>
      </c>
      <c r="E469" s="28">
        <f t="shared" si="6"/>
        <v>228.76665561843441</v>
      </c>
    </row>
    <row r="470" spans="1:5" ht="46.8" x14ac:dyDescent="0.3">
      <c r="A470" s="2" t="s">
        <v>433</v>
      </c>
      <c r="B470" s="13" t="s">
        <v>422</v>
      </c>
      <c r="C470" s="12">
        <v>11265938.4</v>
      </c>
      <c r="D470" s="12">
        <v>11765938.4</v>
      </c>
      <c r="E470" s="28">
        <f t="shared" si="6"/>
        <v>104.43815670073253</v>
      </c>
    </row>
    <row r="471" spans="1:5" s="23" customFormat="1" ht="80.400000000000006" customHeight="1" x14ac:dyDescent="0.3">
      <c r="A471" s="21" t="s">
        <v>1032</v>
      </c>
      <c r="B471" s="27" t="s">
        <v>1033</v>
      </c>
      <c r="C471" s="26">
        <v>0</v>
      </c>
      <c r="D471" s="26">
        <v>109265.7</v>
      </c>
      <c r="E471" s="28"/>
    </row>
    <row r="472" spans="1:5" ht="67.2" customHeight="1" x14ac:dyDescent="0.3">
      <c r="A472" s="2" t="s">
        <v>908</v>
      </c>
      <c r="B472" s="13" t="s">
        <v>909</v>
      </c>
      <c r="C472" s="12">
        <v>429532.93</v>
      </c>
      <c r="D472" s="12">
        <v>429532.93</v>
      </c>
      <c r="E472" s="15">
        <f t="shared" si="6"/>
        <v>100</v>
      </c>
    </row>
    <row r="473" spans="1:5" ht="62.4" x14ac:dyDescent="0.3">
      <c r="A473" s="2" t="s">
        <v>688</v>
      </c>
      <c r="B473" s="13" t="s">
        <v>689</v>
      </c>
      <c r="C473" s="12">
        <v>36347.550000000003</v>
      </c>
      <c r="D473" s="12">
        <v>36347.550000000003</v>
      </c>
      <c r="E473" s="15">
        <f t="shared" si="6"/>
        <v>100</v>
      </c>
    </row>
    <row r="474" spans="1:5" s="23" customFormat="1" ht="62.4" x14ac:dyDescent="0.3">
      <c r="A474" s="21" t="s">
        <v>1034</v>
      </c>
      <c r="B474" s="27" t="s">
        <v>1035</v>
      </c>
      <c r="C474" s="26">
        <v>0</v>
      </c>
      <c r="D474" s="26">
        <v>21528.86</v>
      </c>
      <c r="E474" s="28"/>
    </row>
    <row r="475" spans="1:5" ht="78" x14ac:dyDescent="0.3">
      <c r="A475" s="2" t="s">
        <v>967</v>
      </c>
      <c r="B475" s="13" t="s">
        <v>966</v>
      </c>
      <c r="C475" s="12">
        <v>19054.740000000002</v>
      </c>
      <c r="D475" s="12">
        <v>19054.740000000002</v>
      </c>
      <c r="E475" s="28">
        <f t="shared" si="6"/>
        <v>100</v>
      </c>
    </row>
    <row r="476" spans="1:5" ht="62.4" x14ac:dyDescent="0.3">
      <c r="A476" s="2" t="s">
        <v>910</v>
      </c>
      <c r="B476" s="13" t="s">
        <v>913</v>
      </c>
      <c r="C476" s="12">
        <v>6462298.5700000003</v>
      </c>
      <c r="D476" s="12">
        <v>6462298.5700000003</v>
      </c>
      <c r="E476" s="28">
        <f t="shared" si="6"/>
        <v>100</v>
      </c>
    </row>
    <row r="477" spans="1:5" ht="124.8" x14ac:dyDescent="0.3">
      <c r="A477" s="2" t="s">
        <v>968</v>
      </c>
      <c r="B477" s="13" t="s">
        <v>969</v>
      </c>
      <c r="C477" s="12">
        <v>158550.09</v>
      </c>
      <c r="D477" s="12">
        <v>888187.02</v>
      </c>
      <c r="E477" s="28">
        <f t="shared" si="6"/>
        <v>560.19332439357174</v>
      </c>
    </row>
    <row r="478" spans="1:5" ht="78" x14ac:dyDescent="0.3">
      <c r="A478" s="2" t="s">
        <v>911</v>
      </c>
      <c r="B478" s="13" t="s">
        <v>914</v>
      </c>
      <c r="C478" s="12">
        <v>10034233.51</v>
      </c>
      <c r="D478" s="12">
        <v>10034233.51</v>
      </c>
      <c r="E478" s="28">
        <f t="shared" si="6"/>
        <v>100</v>
      </c>
    </row>
    <row r="479" spans="1:5" ht="93.6" x14ac:dyDescent="0.3">
      <c r="A479" s="2" t="s">
        <v>912</v>
      </c>
      <c r="B479" s="13" t="s">
        <v>915</v>
      </c>
      <c r="C479" s="12">
        <v>2018.52</v>
      </c>
      <c r="D479" s="12">
        <v>2018.52</v>
      </c>
      <c r="E479" s="28">
        <f t="shared" si="6"/>
        <v>100</v>
      </c>
    </row>
    <row r="480" spans="1:5" ht="82.8" customHeight="1" x14ac:dyDescent="0.3">
      <c r="A480" s="2" t="s">
        <v>434</v>
      </c>
      <c r="B480" s="13" t="s">
        <v>592</v>
      </c>
      <c r="C480" s="12">
        <v>33450800.350000001</v>
      </c>
      <c r="D480" s="12">
        <v>147467456.56</v>
      </c>
      <c r="E480" s="28">
        <f t="shared" si="6"/>
        <v>440.84881383114646</v>
      </c>
    </row>
    <row r="481" spans="1:5" ht="62.4" x14ac:dyDescent="0.3">
      <c r="A481" s="17" t="s">
        <v>329</v>
      </c>
      <c r="B481" s="18" t="s">
        <v>137</v>
      </c>
      <c r="C481" s="11">
        <f>C482</f>
        <v>-65740208.360000007</v>
      </c>
      <c r="D481" s="11">
        <f>D482</f>
        <v>-76961037.910000011</v>
      </c>
      <c r="E481" s="16">
        <f t="shared" si="6"/>
        <v>117.06844232764462</v>
      </c>
    </row>
    <row r="482" spans="1:5" ht="48.6" customHeight="1" x14ac:dyDescent="0.3">
      <c r="A482" s="2" t="s">
        <v>435</v>
      </c>
      <c r="B482" s="3" t="s">
        <v>436</v>
      </c>
      <c r="C482" s="12">
        <f>SUM(C483:C522)</f>
        <v>-65740208.360000007</v>
      </c>
      <c r="D482" s="12">
        <f>SUM(D483:D522)</f>
        <v>-76961037.910000011</v>
      </c>
      <c r="E482" s="15">
        <f t="shared" si="6"/>
        <v>117.06844232764462</v>
      </c>
    </row>
    <row r="483" spans="1:5" s="23" customFormat="1" ht="66.599999999999994" customHeight="1" x14ac:dyDescent="0.3">
      <c r="A483" s="21" t="s">
        <v>1036</v>
      </c>
      <c r="B483" s="27" t="s">
        <v>1037</v>
      </c>
      <c r="C483" s="26">
        <v>0</v>
      </c>
      <c r="D483" s="26">
        <v>-100527.66</v>
      </c>
      <c r="E483" s="28"/>
    </row>
    <row r="484" spans="1:5" ht="64.8" customHeight="1" x14ac:dyDescent="0.3">
      <c r="A484" s="2" t="s">
        <v>970</v>
      </c>
      <c r="B484" s="3" t="s">
        <v>971</v>
      </c>
      <c r="C484" s="12">
        <v>-173030.55</v>
      </c>
      <c r="D484" s="12">
        <v>-179993.37</v>
      </c>
      <c r="E484" s="28">
        <f t="shared" si="6"/>
        <v>104.02404084134275</v>
      </c>
    </row>
    <row r="485" spans="1:5" ht="130.19999999999999" customHeight="1" x14ac:dyDescent="0.3">
      <c r="A485" s="2" t="s">
        <v>726</v>
      </c>
      <c r="B485" s="3" t="s">
        <v>727</v>
      </c>
      <c r="C485" s="12">
        <v>-2282462.88</v>
      </c>
      <c r="D485" s="12">
        <v>-3790074.72</v>
      </c>
      <c r="E485" s="15">
        <v>0</v>
      </c>
    </row>
    <row r="486" spans="1:5" ht="62.4" x14ac:dyDescent="0.3">
      <c r="A486" s="2" t="s">
        <v>917</v>
      </c>
      <c r="B486" s="3" t="s">
        <v>918</v>
      </c>
      <c r="C486" s="12">
        <v>-425222.89</v>
      </c>
      <c r="D486" s="12">
        <v>-425222.89</v>
      </c>
      <c r="E486" s="15">
        <f t="shared" si="6"/>
        <v>100</v>
      </c>
    </row>
    <row r="487" spans="1:5" ht="62.4" x14ac:dyDescent="0.3">
      <c r="A487" s="2" t="s">
        <v>728</v>
      </c>
      <c r="B487" s="13" t="s">
        <v>729</v>
      </c>
      <c r="C487" s="12">
        <v>-12259.48</v>
      </c>
      <c r="D487" s="12">
        <v>-20160.09</v>
      </c>
      <c r="E487" s="15">
        <f t="shared" si="6"/>
        <v>164.44490304645876</v>
      </c>
    </row>
    <row r="488" spans="1:5" ht="83.4" customHeight="1" x14ac:dyDescent="0.3">
      <c r="A488" s="2" t="s">
        <v>594</v>
      </c>
      <c r="B488" s="13" t="s">
        <v>593</v>
      </c>
      <c r="C488" s="12">
        <v>-65.94</v>
      </c>
      <c r="D488" s="12">
        <v>-65.94</v>
      </c>
      <c r="E488" s="15">
        <f t="shared" si="6"/>
        <v>100</v>
      </c>
    </row>
    <row r="489" spans="1:5" ht="81" customHeight="1" x14ac:dyDescent="0.3">
      <c r="A489" s="2" t="s">
        <v>690</v>
      </c>
      <c r="B489" s="13" t="s">
        <v>691</v>
      </c>
      <c r="C489" s="12">
        <v>-4382244.97</v>
      </c>
      <c r="D489" s="12">
        <v>-4589419.1900000004</v>
      </c>
      <c r="E489" s="15">
        <f t="shared" si="6"/>
        <v>104.72758189964904</v>
      </c>
    </row>
    <row r="490" spans="1:5" ht="64.2" customHeight="1" x14ac:dyDescent="0.3">
      <c r="A490" s="2" t="s">
        <v>972</v>
      </c>
      <c r="B490" s="13" t="s">
        <v>973</v>
      </c>
      <c r="C490" s="12">
        <v>-620749</v>
      </c>
      <c r="D490" s="12">
        <v>-1020072.96</v>
      </c>
      <c r="E490" s="28">
        <f t="shared" si="6"/>
        <v>164.3293762857451</v>
      </c>
    </row>
    <row r="491" spans="1:5" ht="62.4" x14ac:dyDescent="0.3">
      <c r="A491" s="2" t="s">
        <v>997</v>
      </c>
      <c r="B491" s="13" t="s">
        <v>998</v>
      </c>
      <c r="C491" s="12">
        <v>-467.54</v>
      </c>
      <c r="D491" s="12">
        <v>-1651.94</v>
      </c>
      <c r="E491" s="28">
        <f t="shared" si="6"/>
        <v>353.32591863797751</v>
      </c>
    </row>
    <row r="492" spans="1:5" ht="46.8" x14ac:dyDescent="0.3">
      <c r="A492" s="2" t="s">
        <v>610</v>
      </c>
      <c r="B492" s="13" t="s">
        <v>611</v>
      </c>
      <c r="C492" s="12">
        <v>-1.74</v>
      </c>
      <c r="D492" s="12">
        <v>-1.74</v>
      </c>
      <c r="E492" s="28">
        <f t="shared" si="6"/>
        <v>100</v>
      </c>
    </row>
    <row r="493" spans="1:5" ht="46.8" x14ac:dyDescent="0.3">
      <c r="A493" s="2" t="s">
        <v>692</v>
      </c>
      <c r="B493" s="13" t="s">
        <v>693</v>
      </c>
      <c r="C493" s="12">
        <v>-9128.59</v>
      </c>
      <c r="D493" s="12">
        <v>-9128.59</v>
      </c>
      <c r="E493" s="15">
        <f t="shared" si="6"/>
        <v>100</v>
      </c>
    </row>
    <row r="494" spans="1:5" ht="62.4" x14ac:dyDescent="0.3">
      <c r="A494" s="2" t="s">
        <v>974</v>
      </c>
      <c r="B494" s="13" t="s">
        <v>975</v>
      </c>
      <c r="C494" s="12">
        <v>-933621.93</v>
      </c>
      <c r="D494" s="12">
        <v>-2138229.9</v>
      </c>
      <c r="E494" s="28">
        <f t="shared" si="6"/>
        <v>229.02524365510564</v>
      </c>
    </row>
    <row r="495" spans="1:5" ht="69" customHeight="1" x14ac:dyDescent="0.3">
      <c r="A495" s="2" t="s">
        <v>606</v>
      </c>
      <c r="B495" s="13" t="s">
        <v>595</v>
      </c>
      <c r="C495" s="12">
        <v>-507772.08</v>
      </c>
      <c r="D495" s="12">
        <v>-507772.08</v>
      </c>
      <c r="E495" s="28">
        <f t="shared" si="6"/>
        <v>100</v>
      </c>
    </row>
    <row r="496" spans="1:5" ht="78" x14ac:dyDescent="0.3">
      <c r="A496" s="2" t="s">
        <v>694</v>
      </c>
      <c r="B496" s="13" t="s">
        <v>695</v>
      </c>
      <c r="C496" s="12">
        <v>-2113953.44</v>
      </c>
      <c r="D496" s="12">
        <v>-3137478.8</v>
      </c>
      <c r="E496" s="28">
        <f t="shared" si="6"/>
        <v>148.41759239503401</v>
      </c>
    </row>
    <row r="497" spans="1:5" s="23" customFormat="1" ht="46.8" x14ac:dyDescent="0.3">
      <c r="A497" s="21" t="s">
        <v>1038</v>
      </c>
      <c r="B497" s="27" t="s">
        <v>1039</v>
      </c>
      <c r="C497" s="26">
        <v>0</v>
      </c>
      <c r="D497" s="26">
        <v>-21313.57</v>
      </c>
      <c r="E497" s="28"/>
    </row>
    <row r="498" spans="1:5" ht="49.8" customHeight="1" x14ac:dyDescent="0.3">
      <c r="A498" s="2" t="s">
        <v>976</v>
      </c>
      <c r="B498" s="13" t="s">
        <v>977</v>
      </c>
      <c r="C498" s="12">
        <v>-17911.46</v>
      </c>
      <c r="D498" s="12">
        <v>-17911.46</v>
      </c>
      <c r="E498" s="28">
        <f t="shared" si="6"/>
        <v>100</v>
      </c>
    </row>
    <row r="499" spans="1:5" ht="46.8" x14ac:dyDescent="0.3">
      <c r="A499" s="2" t="s">
        <v>919</v>
      </c>
      <c r="B499" s="13" t="s">
        <v>920</v>
      </c>
      <c r="C499" s="12">
        <v>-6074560.6600000001</v>
      </c>
      <c r="D499" s="12">
        <v>-6074560.6600000001</v>
      </c>
      <c r="E499" s="28">
        <f t="shared" si="6"/>
        <v>100</v>
      </c>
    </row>
    <row r="500" spans="1:5" ht="93.6" x14ac:dyDescent="0.3">
      <c r="A500" s="2" t="s">
        <v>921</v>
      </c>
      <c r="B500" s="13" t="s">
        <v>922</v>
      </c>
      <c r="C500" s="12">
        <v>-1498484.35</v>
      </c>
      <c r="D500" s="12">
        <v>-1498484.35</v>
      </c>
      <c r="E500" s="15">
        <f t="shared" si="6"/>
        <v>100</v>
      </c>
    </row>
    <row r="501" spans="1:5" ht="109.2" x14ac:dyDescent="0.3">
      <c r="A501" s="2" t="s">
        <v>978</v>
      </c>
      <c r="B501" s="13" t="s">
        <v>979</v>
      </c>
      <c r="C501" s="12">
        <v>-13175346.48</v>
      </c>
      <c r="D501" s="12">
        <v>-15017690.890000001</v>
      </c>
      <c r="E501" s="28">
        <f t="shared" si="6"/>
        <v>113.98327104943048</v>
      </c>
    </row>
    <row r="502" spans="1:5" ht="46.8" x14ac:dyDescent="0.3">
      <c r="A502" s="2" t="s">
        <v>437</v>
      </c>
      <c r="B502" s="3" t="s">
        <v>438</v>
      </c>
      <c r="C502" s="12">
        <v>-2804.71</v>
      </c>
      <c r="D502" s="12">
        <v>-2804.71</v>
      </c>
      <c r="E502" s="28">
        <f t="shared" si="6"/>
        <v>100</v>
      </c>
    </row>
    <row r="503" spans="1:5" ht="78" x14ac:dyDescent="0.3">
      <c r="A503" s="2" t="s">
        <v>439</v>
      </c>
      <c r="B503" s="3" t="s">
        <v>440</v>
      </c>
      <c r="C503" s="12">
        <v>-1771739.12</v>
      </c>
      <c r="D503" s="12">
        <v>-5025961.58</v>
      </c>
      <c r="E503" s="28">
        <f t="shared" si="6"/>
        <v>283.67390679955184</v>
      </c>
    </row>
    <row r="504" spans="1:5" ht="46.8" x14ac:dyDescent="0.3">
      <c r="A504" s="2" t="s">
        <v>330</v>
      </c>
      <c r="B504" s="3" t="s">
        <v>147</v>
      </c>
      <c r="C504" s="12">
        <v>-406812.07</v>
      </c>
      <c r="D504" s="12">
        <v>-643774</v>
      </c>
      <c r="E504" s="15">
        <f t="shared" ref="E504:E523" si="7">D504/C504*100</f>
        <v>158.24850034562641</v>
      </c>
    </row>
    <row r="505" spans="1:5" ht="78" x14ac:dyDescent="0.3">
      <c r="A505" s="2" t="s">
        <v>331</v>
      </c>
      <c r="B505" s="3" t="s">
        <v>138</v>
      </c>
      <c r="C505" s="12">
        <v>-513553.68</v>
      </c>
      <c r="D505" s="12">
        <v>-796152.95</v>
      </c>
      <c r="E505" s="15">
        <f>D505/C505*100</f>
        <v>155.02818517433269</v>
      </c>
    </row>
    <row r="506" spans="1:5" ht="46.8" x14ac:dyDescent="0.3">
      <c r="A506" s="2" t="s">
        <v>923</v>
      </c>
      <c r="B506" s="3" t="s">
        <v>924</v>
      </c>
      <c r="C506" s="12">
        <v>-3668</v>
      </c>
      <c r="D506" s="12">
        <v>-3668</v>
      </c>
      <c r="E506" s="28">
        <f>D506/C506*100</f>
        <v>100</v>
      </c>
    </row>
    <row r="507" spans="1:5" ht="141.6" customHeight="1" x14ac:dyDescent="0.3">
      <c r="A507" s="2" t="s">
        <v>441</v>
      </c>
      <c r="B507" s="3" t="s">
        <v>452</v>
      </c>
      <c r="C507" s="12">
        <v>-8570</v>
      </c>
      <c r="D507" s="12">
        <v>-20570</v>
      </c>
      <c r="E507" s="15">
        <f>D507/C507*100</f>
        <v>240.02333722287048</v>
      </c>
    </row>
    <row r="508" spans="1:5" ht="97.2" customHeight="1" x14ac:dyDescent="0.3">
      <c r="A508" s="2" t="s">
        <v>538</v>
      </c>
      <c r="B508" s="3" t="s">
        <v>537</v>
      </c>
      <c r="C508" s="12">
        <v>-379.65</v>
      </c>
      <c r="D508" s="12">
        <v>-379.65</v>
      </c>
      <c r="E508" s="28">
        <f>D508/C508*100</f>
        <v>100</v>
      </c>
    </row>
    <row r="509" spans="1:5" ht="62.4" x14ac:dyDescent="0.3">
      <c r="A509" s="2" t="s">
        <v>980</v>
      </c>
      <c r="B509" s="3" t="s">
        <v>981</v>
      </c>
      <c r="C509" s="12">
        <v>-16828.29</v>
      </c>
      <c r="D509" s="12">
        <v>-16828.29</v>
      </c>
      <c r="E509" s="28">
        <f>D509/C509*100</f>
        <v>100</v>
      </c>
    </row>
    <row r="510" spans="1:5" ht="141.6" customHeight="1" x14ac:dyDescent="0.3">
      <c r="A510" s="2" t="s">
        <v>925</v>
      </c>
      <c r="B510" s="3" t="s">
        <v>926</v>
      </c>
      <c r="C510" s="12">
        <v>-15650000</v>
      </c>
      <c r="D510" s="12">
        <v>-15660000</v>
      </c>
      <c r="E510" s="15">
        <f t="shared" ref="E510:E522" si="8">D510/C510*100</f>
        <v>100.06389776357827</v>
      </c>
    </row>
    <row r="511" spans="1:5" ht="49.2" customHeight="1" x14ac:dyDescent="0.3">
      <c r="A511" s="2" t="s">
        <v>742</v>
      </c>
      <c r="B511" s="3" t="s">
        <v>743</v>
      </c>
      <c r="C511" s="12">
        <v>-1119490.57</v>
      </c>
      <c r="D511" s="12">
        <v>-1146106.1299999999</v>
      </c>
      <c r="E511" s="28">
        <f t="shared" si="8"/>
        <v>102.37747067400487</v>
      </c>
    </row>
    <row r="512" spans="1:5" ht="62.4" x14ac:dyDescent="0.3">
      <c r="A512" s="2" t="s">
        <v>932</v>
      </c>
      <c r="B512" s="3" t="s">
        <v>927</v>
      </c>
      <c r="C512" s="12">
        <v>-940489.8</v>
      </c>
      <c r="D512" s="12">
        <v>-940489.8</v>
      </c>
      <c r="E512" s="15">
        <f t="shared" si="8"/>
        <v>100</v>
      </c>
    </row>
    <row r="513" spans="1:5" ht="79.8" customHeight="1" x14ac:dyDescent="0.3">
      <c r="A513" s="2" t="s">
        <v>933</v>
      </c>
      <c r="B513" s="3" t="s">
        <v>928</v>
      </c>
      <c r="C513" s="12">
        <v>-7642.21</v>
      </c>
      <c r="D513" s="12">
        <v>-7642.21</v>
      </c>
      <c r="E513" s="15">
        <f t="shared" si="8"/>
        <v>100</v>
      </c>
    </row>
    <row r="514" spans="1:5" ht="160.19999999999999" customHeight="1" x14ac:dyDescent="0.3">
      <c r="A514" s="2" t="s">
        <v>934</v>
      </c>
      <c r="B514" s="3" t="s">
        <v>929</v>
      </c>
      <c r="C514" s="12">
        <v>-2170.9899999999998</v>
      </c>
      <c r="D514" s="12">
        <v>-2170.9899999999998</v>
      </c>
      <c r="E514" s="15">
        <f t="shared" si="8"/>
        <v>100</v>
      </c>
    </row>
    <row r="515" spans="1:5" ht="93.6" x14ac:dyDescent="0.3">
      <c r="A515" s="2" t="s">
        <v>982</v>
      </c>
      <c r="B515" s="3" t="s">
        <v>983</v>
      </c>
      <c r="C515" s="12">
        <v>-115684.85</v>
      </c>
      <c r="D515" s="12">
        <v>-115684.85</v>
      </c>
      <c r="E515" s="28">
        <f t="shared" si="8"/>
        <v>100</v>
      </c>
    </row>
    <row r="516" spans="1:5" ht="78" x14ac:dyDescent="0.3">
      <c r="A516" s="2" t="s">
        <v>935</v>
      </c>
      <c r="B516" s="3" t="s">
        <v>930</v>
      </c>
      <c r="C516" s="12">
        <v>-2018.52</v>
      </c>
      <c r="D516" s="12">
        <v>-2018.52</v>
      </c>
      <c r="E516" s="28">
        <f t="shared" si="8"/>
        <v>100</v>
      </c>
    </row>
    <row r="517" spans="1:5" ht="96" customHeight="1" x14ac:dyDescent="0.3">
      <c r="A517" s="2" t="s">
        <v>936</v>
      </c>
      <c r="B517" s="3" t="s">
        <v>931</v>
      </c>
      <c r="C517" s="12">
        <v>-633820</v>
      </c>
      <c r="D517" s="12">
        <v>-633820</v>
      </c>
      <c r="E517" s="28">
        <f t="shared" si="8"/>
        <v>100</v>
      </c>
    </row>
    <row r="518" spans="1:5" ht="157.80000000000001" customHeight="1" x14ac:dyDescent="0.3">
      <c r="A518" s="2" t="s">
        <v>937</v>
      </c>
      <c r="B518" s="3" t="s">
        <v>938</v>
      </c>
      <c r="C518" s="12">
        <v>-0.01</v>
      </c>
      <c r="D518" s="12">
        <v>-0.01</v>
      </c>
      <c r="E518" s="28">
        <f t="shared" si="8"/>
        <v>100</v>
      </c>
    </row>
    <row r="519" spans="1:5" s="23" customFormat="1" ht="66.599999999999994" customHeight="1" x14ac:dyDescent="0.3">
      <c r="A519" s="21" t="s">
        <v>1040</v>
      </c>
      <c r="B519" s="22" t="s">
        <v>1041</v>
      </c>
      <c r="C519" s="26">
        <v>0</v>
      </c>
      <c r="D519" s="26">
        <v>-281197.52</v>
      </c>
      <c r="E519" s="28"/>
    </row>
    <row r="520" spans="1:5" ht="222" customHeight="1" x14ac:dyDescent="0.3">
      <c r="A520" s="2" t="s">
        <v>939</v>
      </c>
      <c r="B520" s="3" t="s">
        <v>940</v>
      </c>
      <c r="C520" s="12">
        <v>-7891392.46</v>
      </c>
      <c r="D520" s="12">
        <v>-7891392.46</v>
      </c>
      <c r="E520" s="15">
        <f t="shared" si="8"/>
        <v>100</v>
      </c>
    </row>
    <row r="521" spans="1:5" ht="124.8" x14ac:dyDescent="0.3">
      <c r="A521" s="2" t="s">
        <v>941</v>
      </c>
      <c r="B521" s="3" t="s">
        <v>942</v>
      </c>
      <c r="C521" s="12">
        <v>-123196.67</v>
      </c>
      <c r="D521" s="12">
        <v>-123196.67</v>
      </c>
      <c r="E521" s="15">
        <f t="shared" si="8"/>
        <v>100</v>
      </c>
    </row>
    <row r="522" spans="1:5" ht="49.8" customHeight="1" x14ac:dyDescent="0.3">
      <c r="A522" s="2" t="s">
        <v>442</v>
      </c>
      <c r="B522" s="13" t="s">
        <v>443</v>
      </c>
      <c r="C522" s="12">
        <v>-4302662.78</v>
      </c>
      <c r="D522" s="12">
        <v>-5097418.7699999996</v>
      </c>
      <c r="E522" s="28">
        <f t="shared" si="8"/>
        <v>118.47125909318879</v>
      </c>
    </row>
    <row r="523" spans="1:5" ht="20.25" customHeight="1" x14ac:dyDescent="0.3">
      <c r="A523" s="31" t="s">
        <v>29</v>
      </c>
      <c r="B523" s="32"/>
      <c r="C523" s="11">
        <f>C4+C239</f>
        <v>91544114863.729996</v>
      </c>
      <c r="D523" s="11">
        <f>D4+D239</f>
        <v>102089985773.69998</v>
      </c>
      <c r="E523" s="16">
        <f t="shared" si="7"/>
        <v>111.51998785030395</v>
      </c>
    </row>
  </sheetData>
  <mergeCells count="3">
    <mergeCell ref="A523:B523"/>
    <mergeCell ref="A2:E2"/>
    <mergeCell ref="A1:E1"/>
  </mergeCells>
  <pageMargins left="0.39370078740157483" right="0.39370078740157483" top="0.31496062992125984" bottom="0.27559055118110237" header="0.15748031496062992" footer="0.15748031496062992"/>
  <pageSetup paperSize="9" scale="70"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2024-02-12T13:37:14Z</cp:lastPrinted>
  <dcterms:created xsi:type="dcterms:W3CDTF">2018-12-25T15:55:39Z</dcterms:created>
  <dcterms:modified xsi:type="dcterms:W3CDTF">2024-05-15T13:01:18Z</dcterms:modified>
</cp:coreProperties>
</file>