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921" activeTab="1"/>
  </bookViews>
  <sheets>
    <sheet name="Динамика поступлений 01.01.2013" sheetId="1" r:id="rId1"/>
    <sheet name="Удельный вес 01.01.2013" sheetId="2" r:id="rId2"/>
  </sheets>
  <definedNames>
    <definedName name="_xlnm.Print_Area" localSheetId="0">'Динамика поступлений 01.01.2013'!$A$1:$J$41</definedName>
  </definedNames>
  <calcPr fullCalcOnLoad="1"/>
</workbook>
</file>

<file path=xl/sharedStrings.xml><?xml version="1.0" encoding="utf-8"?>
<sst xmlns="http://schemas.openxmlformats.org/spreadsheetml/2006/main" count="98" uniqueCount="55">
  <si>
    <t>Темп роста</t>
  </si>
  <si>
    <t>г.Брянск</t>
  </si>
  <si>
    <t>г.Клинцы</t>
  </si>
  <si>
    <t>г.Новозыбков</t>
  </si>
  <si>
    <t>г.Сельцо</t>
  </si>
  <si>
    <t>Брасовский</t>
  </si>
  <si>
    <t>Брянский</t>
  </si>
  <si>
    <t>Выгоничский</t>
  </si>
  <si>
    <t>Гордеевский</t>
  </si>
  <si>
    <t>Дубровский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</si>
  <si>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</si>
  <si>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</si>
  <si>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</si>
  <si>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</si>
  <si>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</si>
  <si>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</si>
  <si>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</si>
  <si>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</si>
  <si>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</si>
  <si>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</si>
  <si>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</si>
  <si>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</si>
  <si>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</si>
  <si>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</si>
  <si>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</si>
  <si>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</si>
  <si>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</si>
  <si>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</si>
  <si>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</si>
  <si>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</si>
  <si>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</si>
  <si>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г.Стародуб</t>
  </si>
  <si>
    <t>г.Фокино</t>
  </si>
  <si>
    <t>ИТОГО</t>
  </si>
  <si>
    <t>Отклонение</t>
  </si>
  <si>
    <t>ФОТ</t>
  </si>
  <si>
    <t>тыс.рублей</t>
  </si>
  <si>
    <t>№ п.п.</t>
  </si>
  <si>
    <t>Темп  роста</t>
  </si>
  <si>
    <t>Поступило налога на доходы физических лиц (контингент)</t>
  </si>
  <si>
    <t xml:space="preserve">ФОТ </t>
  </si>
  <si>
    <t>НДФЛ (контингент)</t>
  </si>
  <si>
    <t xml:space="preserve">Доля налога в ФОТ </t>
  </si>
  <si>
    <t>Отклонение (+,-)</t>
  </si>
  <si>
    <t>Дятьковский</t>
  </si>
  <si>
    <t>Наименование муниципального образования</t>
  </si>
  <si>
    <t xml:space="preserve">тыс.рублей </t>
  </si>
  <si>
    <t xml:space="preserve">Сравнительный анализ динамики поступления налога на доходы физических лиц (контингент) и фонда оплаты труда (ФОТ) по состоянию на 01.01.2013 года </t>
  </si>
  <si>
    <t>по состоянию на 01.01.2012 года (по приказу 65Н)</t>
  </si>
  <si>
    <t>по состоянию на 01.01.2013 года (по приказу 65Н)</t>
  </si>
  <si>
    <t>по состоянию на 01.01.2012г.</t>
  </si>
  <si>
    <t>по состоянию на 01.01.2013г.</t>
  </si>
  <si>
    <t>Сравнительный анализ динамики удельного веса  поступлений  налога на доходы физических лиц (контингент) в фонде оплаты труда (ФОТ)  по состоянию на  01.01.2013ода</t>
  </si>
  <si>
    <t xml:space="preserve">По состоянию на 01.01.2012 года </t>
  </si>
  <si>
    <t xml:space="preserve">По состоянию на 01.01.2013 года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</si>
</sst>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0"/>
    <numFmt numFmtId="169" formatCode="0.000000"/>
    <numFmt numFmtId="170" formatCode="0.00000000"/>
    <numFmt numFmtId="171" formatCode="#,##0.0"/>
    <numFmt numFmtId="172" formatCode="#,##0&quot;р.&quot;"/>
    <numFmt numFmtId="173" formatCode="[$-FC19]d\ mmmm\ yyyy\ &quot;г.&quot;"/>
  </numFmts>
  <fonts count="40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0" xfId="0" applyFont="1" applyFill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34" borderId="17" xfId="0" applyFont="1" applyFill="1" applyBorder="1" applyAlignment="1">
      <alignment horizontal="center"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0" fontId="1" fillId="34" borderId="20" xfId="0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3" fillId="34" borderId="17" xfId="0" applyFont="1" applyFill="1" applyBorder="1" applyAlignment="1">
      <alignment horizontal="center"/>
    </xf>
    <xf numFmtId="0" fontId="1" fillId="0" borderId="24" xfId="0" applyFont="1" applyBorder="1" applyAlignment="1">
      <alignment/>
    </xf>
    <xf numFmtId="0" fontId="3" fillId="34" borderId="12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33" borderId="12" xfId="0" applyNumberFormat="1" applyFont="1" applyFill="1" applyBorder="1" applyAlignment="1">
      <alignment horizontal="center"/>
    </xf>
    <xf numFmtId="1" fontId="1" fillId="33" borderId="14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" fontId="1" fillId="35" borderId="0" xfId="0" applyNumberFormat="1" applyFont="1" applyFill="1" applyBorder="1" applyAlignment="1">
      <alignment horizontal="right" vertical="top" shrinkToFit="1"/>
    </xf>
    <xf numFmtId="4" fontId="0" fillId="0" borderId="0" xfId="0" applyNumberFormat="1" applyAlignment="1">
      <alignment/>
    </xf>
    <xf numFmtId="4" fontId="0" fillId="35" borderId="0" xfId="0" applyNumberFormat="1" applyFont="1" applyFill="1" applyBorder="1" applyAlignment="1">
      <alignment horizontal="right" vertical="top" shrinkToFit="1"/>
    </xf>
    <xf numFmtId="1" fontId="1" fillId="0" borderId="0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1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horizontal="right" vertical="top" shrinkToFit="1"/>
    </xf>
    <xf numFmtId="0" fontId="0" fillId="0" borderId="0" xfId="0" applyFill="1" applyBorder="1" applyAlignment="1">
      <alignment/>
    </xf>
    <xf numFmtId="0" fontId="3" fillId="36" borderId="12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36" borderId="25" xfId="0" applyFont="1" applyFill="1" applyBorder="1" applyAlignment="1">
      <alignment horizontal="left"/>
    </xf>
    <xf numFmtId="3" fontId="1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3" fontId="1" fillId="0" borderId="12" xfId="0" applyNumberFormat="1" applyFont="1" applyFill="1" applyBorder="1" applyAlignment="1">
      <alignment horizontal="center" shrinkToFit="1"/>
    </xf>
    <xf numFmtId="3" fontId="1" fillId="0" borderId="12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right" wrapText="1"/>
    </xf>
    <xf numFmtId="0" fontId="0" fillId="0" borderId="26" xfId="0" applyBorder="1" applyAlignment="1">
      <alignment horizontal="right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P43"/>
  <sheetViews>
    <sheetView view="pageBreakPreview" zoomScale="80" zoomScaleSheetLayoutView="80" zoomScalePageLayoutView="0" workbookViewId="0" topLeftCell="A1">
      <selection activeCell="N21" sqref="N21"/>
    </sheetView>
  </sheetViews>
  <sheetFormatPr defaultColWidth="9.00390625" defaultRowHeight="12.75"/>
  <cols>
    <col min="1" max="1" width="6.625" style="0" customWidth="1"/>
    <col min="2" max="2" width="21.125" style="0" customWidth="1"/>
    <col min="3" max="4" width="16.75390625" style="51" customWidth="1"/>
    <col min="5" max="5" width="13.875" style="0" customWidth="1"/>
    <col min="6" max="6" width="12.125" style="0" customWidth="1"/>
    <col min="7" max="7" width="14.00390625" style="0" customWidth="1"/>
    <col min="8" max="8" width="16.375" style="0" customWidth="1"/>
    <col min="9" max="9" width="13.125" style="0" customWidth="1"/>
    <col min="10" max="10" width="10.875" style="0" customWidth="1"/>
    <col min="14" max="14" width="36.875" style="0" customWidth="1"/>
    <col min="15" max="15" width="16.75390625" style="0" customWidth="1"/>
  </cols>
  <sheetData>
    <row r="1" spans="1:8" ht="12.75">
      <c r="A1" s="65" t="s">
        <v>47</v>
      </c>
      <c r="B1" s="65"/>
      <c r="C1" s="65"/>
      <c r="D1" s="65"/>
      <c r="E1" s="65"/>
      <c r="F1" s="65"/>
      <c r="G1" s="65"/>
      <c r="H1" s="65"/>
    </row>
    <row r="2" spans="1:8" ht="17.25" customHeight="1">
      <c r="A2" s="65"/>
      <c r="B2" s="65"/>
      <c r="C2" s="65"/>
      <c r="D2" s="65"/>
      <c r="E2" s="65"/>
      <c r="F2" s="65"/>
      <c r="G2" s="65"/>
      <c r="H2" s="65"/>
    </row>
    <row r="3" ht="6" customHeight="1" hidden="1"/>
    <row r="4" spans="9:10" ht="16.5" customHeight="1" thickBot="1">
      <c r="I4" s="66" t="s">
        <v>36</v>
      </c>
      <c r="J4" s="67"/>
    </row>
    <row r="5" spans="1:10" ht="30" customHeight="1" thickBot="1">
      <c r="A5" s="68" t="s">
        <v>37</v>
      </c>
      <c r="B5" s="68" t="s">
        <v>45</v>
      </c>
      <c r="C5" s="70" t="s">
        <v>39</v>
      </c>
      <c r="D5" s="71"/>
      <c r="E5" s="72" t="s">
        <v>34</v>
      </c>
      <c r="F5" s="74" t="s">
        <v>0</v>
      </c>
      <c r="G5" s="76" t="s">
        <v>35</v>
      </c>
      <c r="H5" s="77"/>
      <c r="I5" s="68" t="s">
        <v>34</v>
      </c>
      <c r="J5" s="78" t="s">
        <v>38</v>
      </c>
    </row>
    <row r="6" spans="1:10" ht="48" customHeight="1" thickBot="1">
      <c r="A6" s="69"/>
      <c r="B6" s="69"/>
      <c r="C6" s="57" t="s">
        <v>48</v>
      </c>
      <c r="D6" s="57" t="s">
        <v>49</v>
      </c>
      <c r="E6" s="73"/>
      <c r="F6" s="75"/>
      <c r="G6" s="32" t="s">
        <v>50</v>
      </c>
      <c r="H6" s="32" t="s">
        <v>51</v>
      </c>
      <c r="I6" s="69"/>
      <c r="J6" s="79"/>
    </row>
    <row r="7" spans="1:10" ht="13.5" thickBot="1">
      <c r="A7" s="1">
        <v>1</v>
      </c>
      <c r="B7" s="1">
        <v>2</v>
      </c>
      <c r="C7" s="58">
        <v>3</v>
      </c>
      <c r="D7" s="58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</row>
    <row r="8" spans="1:16" ht="15.75">
      <c r="A8" s="24">
        <v>1</v>
      </c>
      <c r="B8" s="25" t="s">
        <v>1</v>
      </c>
      <c r="C8" s="64">
        <v>4734691.13</v>
      </c>
      <c r="D8" s="64">
        <v>5567638.7</v>
      </c>
      <c r="E8" s="38">
        <f>D8-C8</f>
        <v>832947.5700000003</v>
      </c>
      <c r="F8" s="11">
        <f>ROUND(D8/C8*100,2)</f>
        <v>117.59</v>
      </c>
      <c r="G8" s="38">
        <v>29808187</v>
      </c>
      <c r="H8" s="38">
        <v>35172384</v>
      </c>
      <c r="I8" s="38">
        <f>H8-G8</f>
        <v>5364197</v>
      </c>
      <c r="J8" s="26">
        <f>ROUND(H8/G8*100,2)</f>
        <v>118</v>
      </c>
      <c r="N8" s="42"/>
      <c r="O8" s="46"/>
      <c r="P8" s="43"/>
    </row>
    <row r="9" spans="1:16" ht="15.75">
      <c r="A9" s="19">
        <v>2</v>
      </c>
      <c r="B9" s="4" t="s">
        <v>44</v>
      </c>
      <c r="C9" s="64">
        <v>252773.49</v>
      </c>
      <c r="D9" s="64">
        <v>275446.79</v>
      </c>
      <c r="E9" s="39">
        <f aca="true" t="shared" si="0" ref="E9:E41">D9-C9</f>
        <v>22673.29999999999</v>
      </c>
      <c r="F9" s="28">
        <f aca="true" t="shared" si="1" ref="F9:F41">ROUND(D9/C9*100,2)</f>
        <v>108.97</v>
      </c>
      <c r="G9" s="39">
        <v>1741664</v>
      </c>
      <c r="H9" s="50">
        <v>1904994</v>
      </c>
      <c r="I9" s="39">
        <f aca="true" t="shared" si="2" ref="I9:I41">H9-G9</f>
        <v>163330</v>
      </c>
      <c r="J9" s="30">
        <f aca="true" t="shared" si="3" ref="J9:J41">ROUND(H9/G9*100,2)</f>
        <v>109.38</v>
      </c>
      <c r="N9" s="42"/>
      <c r="O9" s="46"/>
      <c r="P9" s="43"/>
    </row>
    <row r="10" spans="1:16" ht="15.75">
      <c r="A10" s="19">
        <v>3</v>
      </c>
      <c r="B10" s="4" t="s">
        <v>2</v>
      </c>
      <c r="C10" s="64">
        <v>275549.71</v>
      </c>
      <c r="D10" s="64">
        <v>320648.66</v>
      </c>
      <c r="E10" s="39">
        <f t="shared" si="0"/>
        <v>45098.94999999995</v>
      </c>
      <c r="F10" s="28">
        <f t="shared" si="1"/>
        <v>116.37</v>
      </c>
      <c r="G10" s="39">
        <v>1673934</v>
      </c>
      <c r="H10" s="39">
        <v>1922993</v>
      </c>
      <c r="I10" s="39">
        <f t="shared" si="2"/>
        <v>249059</v>
      </c>
      <c r="J10" s="30">
        <f t="shared" si="3"/>
        <v>114.88</v>
      </c>
      <c r="N10" s="42"/>
      <c r="O10" s="46"/>
      <c r="P10" s="43"/>
    </row>
    <row r="11" spans="1:16" ht="15.75">
      <c r="A11" s="19">
        <v>4</v>
      </c>
      <c r="B11" s="4" t="s">
        <v>3</v>
      </c>
      <c r="C11" s="64">
        <v>179862.17</v>
      </c>
      <c r="D11" s="64">
        <v>212777.19</v>
      </c>
      <c r="E11" s="39">
        <f t="shared" si="0"/>
        <v>32915.01999999999</v>
      </c>
      <c r="F11" s="28">
        <f t="shared" si="1"/>
        <v>118.3</v>
      </c>
      <c r="G11" s="39">
        <v>1052774</v>
      </c>
      <c r="H11" s="39">
        <v>1250496</v>
      </c>
      <c r="I11" s="39">
        <f t="shared" si="2"/>
        <v>197722</v>
      </c>
      <c r="J11" s="30">
        <f t="shared" si="3"/>
        <v>118.78</v>
      </c>
      <c r="N11" s="42"/>
      <c r="O11" s="46"/>
      <c r="P11" s="43"/>
    </row>
    <row r="12" spans="1:16" ht="15.75">
      <c r="A12" s="19">
        <v>5</v>
      </c>
      <c r="B12" s="4" t="s">
        <v>4</v>
      </c>
      <c r="C12" s="64">
        <v>45240.7</v>
      </c>
      <c r="D12" s="64">
        <v>54202.62</v>
      </c>
      <c r="E12" s="39">
        <f t="shared" si="0"/>
        <v>8961.920000000006</v>
      </c>
      <c r="F12" s="28">
        <f t="shared" si="1"/>
        <v>119.81</v>
      </c>
      <c r="G12" s="39">
        <v>353914</v>
      </c>
      <c r="H12" s="39">
        <v>383522</v>
      </c>
      <c r="I12" s="39">
        <f t="shared" si="2"/>
        <v>29608</v>
      </c>
      <c r="J12" s="30">
        <f t="shared" si="3"/>
        <v>108.37</v>
      </c>
      <c r="N12" s="42"/>
      <c r="O12" s="46"/>
      <c r="P12" s="43"/>
    </row>
    <row r="13" spans="1:16" s="51" customFormat="1" ht="15.75">
      <c r="A13" s="48">
        <v>6</v>
      </c>
      <c r="B13" s="49" t="s">
        <v>5</v>
      </c>
      <c r="C13" s="64">
        <v>66486.34</v>
      </c>
      <c r="D13" s="64">
        <v>75019.25</v>
      </c>
      <c r="E13" s="50">
        <f t="shared" si="0"/>
        <v>8532.910000000003</v>
      </c>
      <c r="F13" s="55">
        <f t="shared" si="1"/>
        <v>112.83</v>
      </c>
      <c r="G13" s="50">
        <v>386793</v>
      </c>
      <c r="H13" s="50">
        <v>400266</v>
      </c>
      <c r="I13" s="50">
        <f t="shared" si="2"/>
        <v>13473</v>
      </c>
      <c r="J13" s="56">
        <f t="shared" si="3"/>
        <v>103.48</v>
      </c>
      <c r="N13" s="52"/>
      <c r="O13" s="53"/>
      <c r="P13" s="54"/>
    </row>
    <row r="14" spans="1:16" ht="15.75">
      <c r="A14" s="19">
        <v>7</v>
      </c>
      <c r="B14" s="4" t="s">
        <v>6</v>
      </c>
      <c r="C14" s="64">
        <v>368560.98</v>
      </c>
      <c r="D14" s="64">
        <v>389020.49</v>
      </c>
      <c r="E14" s="39">
        <f t="shared" si="0"/>
        <v>20459.51000000001</v>
      </c>
      <c r="F14" s="28">
        <f t="shared" si="1"/>
        <v>105.55</v>
      </c>
      <c r="G14" s="39">
        <v>1815611</v>
      </c>
      <c r="H14" s="39">
        <v>2049738</v>
      </c>
      <c r="I14" s="39">
        <f t="shared" si="2"/>
        <v>234127</v>
      </c>
      <c r="J14" s="30">
        <f t="shared" si="3"/>
        <v>112.9</v>
      </c>
      <c r="N14" s="42"/>
      <c r="O14" s="46"/>
      <c r="P14" s="43"/>
    </row>
    <row r="15" spans="1:16" ht="15.75">
      <c r="A15" s="19">
        <v>8</v>
      </c>
      <c r="B15" s="4" t="s">
        <v>7</v>
      </c>
      <c r="C15" s="64">
        <v>89680.84</v>
      </c>
      <c r="D15" s="64">
        <v>105684.06</v>
      </c>
      <c r="E15" s="39">
        <f t="shared" si="0"/>
        <v>16003.220000000001</v>
      </c>
      <c r="F15" s="28">
        <f t="shared" si="1"/>
        <v>117.84</v>
      </c>
      <c r="G15" s="39">
        <v>680038</v>
      </c>
      <c r="H15" s="39">
        <v>767668</v>
      </c>
      <c r="I15" s="39">
        <f t="shared" si="2"/>
        <v>87630</v>
      </c>
      <c r="J15" s="30">
        <f t="shared" si="3"/>
        <v>112.89</v>
      </c>
      <c r="N15" s="42"/>
      <c r="O15" s="46"/>
      <c r="P15" s="43"/>
    </row>
    <row r="16" spans="1:16" ht="15.75">
      <c r="A16" s="19">
        <v>9</v>
      </c>
      <c r="B16" s="4" t="s">
        <v>8</v>
      </c>
      <c r="C16" s="64">
        <v>23257</v>
      </c>
      <c r="D16" s="64">
        <v>26257.22</v>
      </c>
      <c r="E16" s="39">
        <f t="shared" si="0"/>
        <v>3000.220000000001</v>
      </c>
      <c r="F16" s="28">
        <f t="shared" si="1"/>
        <v>112.9</v>
      </c>
      <c r="G16" s="39">
        <v>149445</v>
      </c>
      <c r="H16" s="39">
        <v>178056</v>
      </c>
      <c r="I16" s="39">
        <f t="shared" si="2"/>
        <v>28611</v>
      </c>
      <c r="J16" s="30">
        <f t="shared" si="3"/>
        <v>119.14</v>
      </c>
      <c r="N16" s="42"/>
      <c r="O16" s="46"/>
      <c r="P16" s="43"/>
    </row>
    <row r="17" spans="1:16" ht="15.75">
      <c r="A17" s="19">
        <v>10</v>
      </c>
      <c r="B17" s="4" t="s">
        <v>9</v>
      </c>
      <c r="C17" s="64">
        <v>94435.09</v>
      </c>
      <c r="D17" s="64">
        <v>120709.48</v>
      </c>
      <c r="E17" s="39">
        <f t="shared" si="0"/>
        <v>26274.39</v>
      </c>
      <c r="F17" s="28">
        <f t="shared" si="1"/>
        <v>127.82</v>
      </c>
      <c r="G17" s="39">
        <v>355639</v>
      </c>
      <c r="H17" s="39">
        <v>384057</v>
      </c>
      <c r="I17" s="39">
        <f t="shared" si="2"/>
        <v>28418</v>
      </c>
      <c r="J17" s="30">
        <f t="shared" si="3"/>
        <v>107.99</v>
      </c>
      <c r="N17" s="42"/>
      <c r="O17" s="46"/>
      <c r="P17" s="43"/>
    </row>
    <row r="18" spans="1:16" ht="15.75">
      <c r="A18" s="19">
        <v>11</v>
      </c>
      <c r="B18" s="4" t="s">
        <v>10</v>
      </c>
      <c r="C18" s="64">
        <v>25319.84</v>
      </c>
      <c r="D18" s="64">
        <v>32508.82</v>
      </c>
      <c r="E18" s="39">
        <f t="shared" si="0"/>
        <v>7188.98</v>
      </c>
      <c r="F18" s="28">
        <f t="shared" si="1"/>
        <v>128.39</v>
      </c>
      <c r="G18" s="39">
        <v>149948</v>
      </c>
      <c r="H18" s="39">
        <v>159308</v>
      </c>
      <c r="I18" s="39">
        <f t="shared" si="2"/>
        <v>9360</v>
      </c>
      <c r="J18" s="30">
        <f t="shared" si="3"/>
        <v>106.24</v>
      </c>
      <c r="N18" s="42"/>
      <c r="O18" s="46"/>
      <c r="P18" s="43"/>
    </row>
    <row r="19" spans="1:16" ht="15.75">
      <c r="A19" s="19">
        <v>12</v>
      </c>
      <c r="B19" s="4" t="s">
        <v>11</v>
      </c>
      <c r="C19" s="64">
        <v>156632.3</v>
      </c>
      <c r="D19" s="64">
        <v>186492.71</v>
      </c>
      <c r="E19" s="39">
        <f t="shared" si="0"/>
        <v>29860.410000000003</v>
      </c>
      <c r="F19" s="28">
        <f t="shared" si="1"/>
        <v>119.06</v>
      </c>
      <c r="G19" s="39">
        <v>832907</v>
      </c>
      <c r="H19" s="39">
        <v>1036948</v>
      </c>
      <c r="I19" s="39">
        <f t="shared" si="2"/>
        <v>204041</v>
      </c>
      <c r="J19" s="30">
        <f t="shared" si="3"/>
        <v>124.5</v>
      </c>
      <c r="N19" s="42"/>
      <c r="O19" s="46"/>
      <c r="P19" s="43"/>
    </row>
    <row r="20" spans="1:16" ht="15.75">
      <c r="A20" s="19">
        <v>13</v>
      </c>
      <c r="B20" s="4" t="s">
        <v>12</v>
      </c>
      <c r="C20" s="64">
        <v>35814.4</v>
      </c>
      <c r="D20" s="64">
        <v>41756.19</v>
      </c>
      <c r="E20" s="39">
        <f t="shared" si="0"/>
        <v>5941.790000000001</v>
      </c>
      <c r="F20" s="28">
        <f t="shared" si="1"/>
        <v>116.59</v>
      </c>
      <c r="G20" s="39">
        <v>199985</v>
      </c>
      <c r="H20" s="39">
        <v>232672</v>
      </c>
      <c r="I20" s="39">
        <f t="shared" si="2"/>
        <v>32687</v>
      </c>
      <c r="J20" s="30">
        <f t="shared" si="3"/>
        <v>116.34</v>
      </c>
      <c r="N20" s="42"/>
      <c r="O20" s="46"/>
      <c r="P20" s="43"/>
    </row>
    <row r="21" spans="1:16" ht="15.75">
      <c r="A21" s="19">
        <v>14</v>
      </c>
      <c r="B21" s="4" t="s">
        <v>13</v>
      </c>
      <c r="C21" s="64">
        <v>145373.07</v>
      </c>
      <c r="D21" s="64">
        <v>167415.15</v>
      </c>
      <c r="E21" s="39">
        <f t="shared" si="0"/>
        <v>22042.079999999987</v>
      </c>
      <c r="F21" s="28">
        <f t="shared" si="1"/>
        <v>115.16</v>
      </c>
      <c r="G21" s="39">
        <v>940751</v>
      </c>
      <c r="H21" s="39">
        <v>1176646</v>
      </c>
      <c r="I21" s="39">
        <f t="shared" si="2"/>
        <v>235895</v>
      </c>
      <c r="J21" s="30">
        <f t="shared" si="3"/>
        <v>125.08</v>
      </c>
      <c r="N21" s="42"/>
      <c r="O21" s="46"/>
      <c r="P21" s="43"/>
    </row>
    <row r="22" spans="1:16" ht="15.75">
      <c r="A22" s="19">
        <v>15</v>
      </c>
      <c r="B22" s="4" t="s">
        <v>14</v>
      </c>
      <c r="C22" s="64">
        <v>39133.87</v>
      </c>
      <c r="D22" s="64">
        <v>48282.74</v>
      </c>
      <c r="E22" s="39">
        <f t="shared" si="0"/>
        <v>9148.869999999995</v>
      </c>
      <c r="F22" s="28">
        <f t="shared" si="1"/>
        <v>123.38</v>
      </c>
      <c r="G22" s="39">
        <v>236106</v>
      </c>
      <c r="H22" s="39">
        <v>250406</v>
      </c>
      <c r="I22" s="39">
        <f t="shared" si="2"/>
        <v>14300</v>
      </c>
      <c r="J22" s="30">
        <f t="shared" si="3"/>
        <v>106.06</v>
      </c>
      <c r="N22" s="42"/>
      <c r="O22" s="46"/>
      <c r="P22" s="43"/>
    </row>
    <row r="23" spans="1:16" ht="15.75">
      <c r="A23" s="19">
        <v>16</v>
      </c>
      <c r="B23" s="4" t="s">
        <v>15</v>
      </c>
      <c r="C23" s="64">
        <v>89628.65</v>
      </c>
      <c r="D23" s="64">
        <v>100273.69</v>
      </c>
      <c r="E23" s="39">
        <f t="shared" si="0"/>
        <v>10645.040000000008</v>
      </c>
      <c r="F23" s="28">
        <f t="shared" si="1"/>
        <v>111.88</v>
      </c>
      <c r="G23" s="39">
        <v>546909</v>
      </c>
      <c r="H23" s="39">
        <v>642083</v>
      </c>
      <c r="I23" s="39">
        <f t="shared" si="2"/>
        <v>95174</v>
      </c>
      <c r="J23" s="30">
        <f t="shared" si="3"/>
        <v>117.4</v>
      </c>
      <c r="N23" s="42"/>
      <c r="O23" s="46"/>
      <c r="P23" s="43"/>
    </row>
    <row r="24" spans="1:16" ht="15.75">
      <c r="A24" s="19">
        <v>17</v>
      </c>
      <c r="B24" s="4" t="s">
        <v>16</v>
      </c>
      <c r="C24" s="64">
        <v>47856.12</v>
      </c>
      <c r="D24" s="64">
        <v>48731.53</v>
      </c>
      <c r="E24" s="39">
        <f t="shared" si="0"/>
        <v>875.4099999999962</v>
      </c>
      <c r="F24" s="28">
        <f t="shared" si="1"/>
        <v>101.83</v>
      </c>
      <c r="G24" s="39">
        <v>264446</v>
      </c>
      <c r="H24" s="39">
        <v>286356</v>
      </c>
      <c r="I24" s="39">
        <f t="shared" si="2"/>
        <v>21910</v>
      </c>
      <c r="J24" s="30">
        <f t="shared" si="3"/>
        <v>108.29</v>
      </c>
      <c r="N24" s="42"/>
      <c r="O24" s="46"/>
      <c r="P24" s="43"/>
    </row>
    <row r="25" spans="1:16" ht="15.75">
      <c r="A25" s="19">
        <v>18</v>
      </c>
      <c r="B25" s="4" t="s">
        <v>17</v>
      </c>
      <c r="C25" s="64">
        <v>56105.57</v>
      </c>
      <c r="D25" s="64">
        <v>66564.84</v>
      </c>
      <c r="E25" s="39">
        <f t="shared" si="0"/>
        <v>10459.269999999997</v>
      </c>
      <c r="F25" s="28">
        <f t="shared" si="1"/>
        <v>118.64</v>
      </c>
      <c r="G25" s="39">
        <v>367286</v>
      </c>
      <c r="H25" s="39">
        <v>396012</v>
      </c>
      <c r="I25" s="39">
        <f t="shared" si="2"/>
        <v>28726</v>
      </c>
      <c r="J25" s="30">
        <f t="shared" si="3"/>
        <v>107.82</v>
      </c>
      <c r="N25" s="42"/>
      <c r="O25" s="46"/>
      <c r="P25" s="43"/>
    </row>
    <row r="26" spans="1:16" ht="15.75">
      <c r="A26" s="19">
        <v>19</v>
      </c>
      <c r="B26" s="4" t="s">
        <v>18</v>
      </c>
      <c r="C26" s="64">
        <v>28344.75</v>
      </c>
      <c r="D26" s="64">
        <v>33013.44</v>
      </c>
      <c r="E26" s="39">
        <f t="shared" si="0"/>
        <v>4668.690000000002</v>
      </c>
      <c r="F26" s="28">
        <f t="shared" si="1"/>
        <v>116.47</v>
      </c>
      <c r="G26" s="39">
        <v>213775</v>
      </c>
      <c r="H26" s="39">
        <v>247147</v>
      </c>
      <c r="I26" s="39">
        <f t="shared" si="2"/>
        <v>33372</v>
      </c>
      <c r="J26" s="30">
        <f t="shared" si="3"/>
        <v>115.61</v>
      </c>
      <c r="N26" s="42"/>
      <c r="O26" s="46"/>
      <c r="P26" s="43"/>
    </row>
    <row r="27" spans="1:16" ht="15.75">
      <c r="A27" s="19">
        <v>20</v>
      </c>
      <c r="B27" s="4" t="s">
        <v>19</v>
      </c>
      <c r="C27" s="64">
        <v>37630.8</v>
      </c>
      <c r="D27" s="64">
        <v>46238.73</v>
      </c>
      <c r="E27" s="39">
        <f t="shared" si="0"/>
        <v>8607.93</v>
      </c>
      <c r="F27" s="28">
        <f t="shared" si="1"/>
        <v>122.87</v>
      </c>
      <c r="G27" s="39">
        <v>230566</v>
      </c>
      <c r="H27" s="39">
        <v>281918</v>
      </c>
      <c r="I27" s="39">
        <f t="shared" si="2"/>
        <v>51352</v>
      </c>
      <c r="J27" s="30">
        <f t="shared" si="3"/>
        <v>122.27</v>
      </c>
      <c r="N27" s="42"/>
      <c r="O27" s="46"/>
      <c r="P27" s="43"/>
    </row>
    <row r="28" spans="1:16" ht="15.75">
      <c r="A28" s="19">
        <v>21</v>
      </c>
      <c r="B28" s="4" t="s">
        <v>20</v>
      </c>
      <c r="C28" s="64">
        <v>81035.01</v>
      </c>
      <c r="D28" s="64">
        <v>91357.66</v>
      </c>
      <c r="E28" s="39">
        <f t="shared" si="0"/>
        <v>10322.650000000009</v>
      </c>
      <c r="F28" s="28">
        <f t="shared" si="1"/>
        <v>112.74</v>
      </c>
      <c r="G28" s="39">
        <v>426549</v>
      </c>
      <c r="H28" s="39">
        <v>531914</v>
      </c>
      <c r="I28" s="39">
        <f t="shared" si="2"/>
        <v>105365</v>
      </c>
      <c r="J28" s="30">
        <f t="shared" si="3"/>
        <v>124.7</v>
      </c>
      <c r="N28" s="42"/>
      <c r="O28" s="46"/>
      <c r="P28" s="43"/>
    </row>
    <row r="29" spans="1:16" ht="15.75">
      <c r="A29" s="19">
        <v>22</v>
      </c>
      <c r="B29" s="4" t="s">
        <v>21</v>
      </c>
      <c r="C29" s="64">
        <v>20107.1</v>
      </c>
      <c r="D29" s="64">
        <v>23935.81</v>
      </c>
      <c r="E29" s="39">
        <f t="shared" si="0"/>
        <v>3828.7100000000028</v>
      </c>
      <c r="F29" s="28">
        <f t="shared" si="1"/>
        <v>119.04</v>
      </c>
      <c r="G29" s="39">
        <v>109999</v>
      </c>
      <c r="H29" s="39">
        <v>130068</v>
      </c>
      <c r="I29" s="39">
        <f t="shared" si="2"/>
        <v>20069</v>
      </c>
      <c r="J29" s="30">
        <f t="shared" si="3"/>
        <v>118.24</v>
      </c>
      <c r="N29" s="42"/>
      <c r="O29" s="46"/>
      <c r="P29" s="43"/>
    </row>
    <row r="30" spans="1:16" ht="15.75">
      <c r="A30" s="19">
        <v>23</v>
      </c>
      <c r="B30" s="4" t="s">
        <v>22</v>
      </c>
      <c r="C30" s="64">
        <v>103054.02</v>
      </c>
      <c r="D30" s="64">
        <v>120542.68</v>
      </c>
      <c r="E30" s="39">
        <f t="shared" si="0"/>
        <v>17488.65999999999</v>
      </c>
      <c r="F30" s="28">
        <f t="shared" si="1"/>
        <v>116.97</v>
      </c>
      <c r="G30" s="39">
        <v>580952</v>
      </c>
      <c r="H30" s="39">
        <v>673487</v>
      </c>
      <c r="I30" s="39">
        <f t="shared" si="2"/>
        <v>92535</v>
      </c>
      <c r="J30" s="30">
        <f t="shared" si="3"/>
        <v>115.93</v>
      </c>
      <c r="N30" s="42"/>
      <c r="O30" s="46"/>
      <c r="P30" s="43"/>
    </row>
    <row r="31" spans="1:16" ht="15.75">
      <c r="A31" s="19">
        <v>24</v>
      </c>
      <c r="B31" s="4" t="s">
        <v>23</v>
      </c>
      <c r="C31" s="64">
        <v>222852.75</v>
      </c>
      <c r="D31" s="64">
        <v>294590.45</v>
      </c>
      <c r="E31" s="39">
        <f t="shared" si="0"/>
        <v>71737.70000000001</v>
      </c>
      <c r="F31" s="28">
        <f t="shared" si="1"/>
        <v>132.19</v>
      </c>
      <c r="G31" s="39">
        <v>915598</v>
      </c>
      <c r="H31" s="39">
        <v>1208391</v>
      </c>
      <c r="I31" s="39">
        <f t="shared" si="2"/>
        <v>292793</v>
      </c>
      <c r="J31" s="30">
        <f t="shared" si="3"/>
        <v>131.98</v>
      </c>
      <c r="N31" s="42"/>
      <c r="O31" s="46"/>
      <c r="P31" s="43"/>
    </row>
    <row r="32" spans="1:16" ht="15.75">
      <c r="A32" s="19">
        <v>25</v>
      </c>
      <c r="B32" s="4" t="s">
        <v>24</v>
      </c>
      <c r="C32" s="64">
        <v>17942.34</v>
      </c>
      <c r="D32" s="64">
        <v>21020.96</v>
      </c>
      <c r="E32" s="39">
        <f t="shared" si="0"/>
        <v>3078.619999999999</v>
      </c>
      <c r="F32" s="28">
        <f t="shared" si="1"/>
        <v>117.16</v>
      </c>
      <c r="G32" s="39">
        <v>92882</v>
      </c>
      <c r="H32" s="39">
        <v>95295</v>
      </c>
      <c r="I32" s="39">
        <f t="shared" si="2"/>
        <v>2413</v>
      </c>
      <c r="J32" s="30">
        <f t="shared" si="3"/>
        <v>102.6</v>
      </c>
      <c r="N32" s="42"/>
      <c r="O32" s="46"/>
      <c r="P32" s="43"/>
    </row>
    <row r="33" spans="1:16" ht="15.75">
      <c r="A33" s="19">
        <v>26</v>
      </c>
      <c r="B33" s="4" t="s">
        <v>25</v>
      </c>
      <c r="C33" s="64">
        <v>73089.37</v>
      </c>
      <c r="D33" s="64">
        <v>80609.18</v>
      </c>
      <c r="E33" s="39">
        <f t="shared" si="0"/>
        <v>7519.809999999998</v>
      </c>
      <c r="F33" s="28">
        <f t="shared" si="1"/>
        <v>110.29</v>
      </c>
      <c r="G33" s="39">
        <v>377501</v>
      </c>
      <c r="H33" s="39">
        <v>438610</v>
      </c>
      <c r="I33" s="39">
        <f t="shared" si="2"/>
        <v>61109</v>
      </c>
      <c r="J33" s="30">
        <f t="shared" si="3"/>
        <v>116.19</v>
      </c>
      <c r="N33" s="42"/>
      <c r="O33" s="46"/>
      <c r="P33" s="43"/>
    </row>
    <row r="34" spans="1:16" ht="15.75">
      <c r="A34" s="19">
        <v>27</v>
      </c>
      <c r="B34" s="4" t="s">
        <v>26</v>
      </c>
      <c r="C34" s="64">
        <v>54409.1</v>
      </c>
      <c r="D34" s="64">
        <v>56602.72</v>
      </c>
      <c r="E34" s="39">
        <f t="shared" si="0"/>
        <v>2193.6200000000026</v>
      </c>
      <c r="F34" s="28">
        <f t="shared" si="1"/>
        <v>104.03</v>
      </c>
      <c r="G34" s="39">
        <v>280569</v>
      </c>
      <c r="H34" s="50">
        <v>286275</v>
      </c>
      <c r="I34" s="39">
        <f t="shared" si="2"/>
        <v>5706</v>
      </c>
      <c r="J34" s="30">
        <f t="shared" si="3"/>
        <v>102.03</v>
      </c>
      <c r="N34" s="42"/>
      <c r="O34" s="46"/>
      <c r="P34" s="43"/>
    </row>
    <row r="35" spans="1:16" ht="15.75">
      <c r="A35" s="19">
        <v>28</v>
      </c>
      <c r="B35" s="4" t="s">
        <v>27</v>
      </c>
      <c r="C35" s="64">
        <v>54267.27</v>
      </c>
      <c r="D35" s="64">
        <v>62247.65</v>
      </c>
      <c r="E35" s="39">
        <f t="shared" si="0"/>
        <v>7980.380000000005</v>
      </c>
      <c r="F35" s="28">
        <f t="shared" si="1"/>
        <v>114.71</v>
      </c>
      <c r="G35" s="39">
        <v>273248</v>
      </c>
      <c r="H35" s="39">
        <v>306438</v>
      </c>
      <c r="I35" s="39">
        <f t="shared" si="2"/>
        <v>33190</v>
      </c>
      <c r="J35" s="30">
        <f t="shared" si="3"/>
        <v>112.15</v>
      </c>
      <c r="N35" s="42"/>
      <c r="O35" s="46"/>
      <c r="P35" s="43"/>
    </row>
    <row r="36" spans="1:16" ht="15.75">
      <c r="A36" s="19">
        <v>29</v>
      </c>
      <c r="B36" s="4" t="s">
        <v>28</v>
      </c>
      <c r="C36" s="64">
        <v>104615.77</v>
      </c>
      <c r="D36" s="64">
        <v>120074.12</v>
      </c>
      <c r="E36" s="39">
        <f t="shared" si="0"/>
        <v>15458.349999999991</v>
      </c>
      <c r="F36" s="28">
        <f t="shared" si="1"/>
        <v>114.78</v>
      </c>
      <c r="G36" s="39">
        <v>649008</v>
      </c>
      <c r="H36" s="39">
        <v>759953</v>
      </c>
      <c r="I36" s="39">
        <f t="shared" si="2"/>
        <v>110945</v>
      </c>
      <c r="J36" s="30">
        <f t="shared" si="3"/>
        <v>117.09</v>
      </c>
      <c r="N36" s="42"/>
      <c r="O36" s="46"/>
      <c r="P36" s="43"/>
    </row>
    <row r="37" spans="1:16" ht="15.75">
      <c r="A37" s="19">
        <v>30</v>
      </c>
      <c r="B37" s="4" t="s">
        <v>29</v>
      </c>
      <c r="C37" s="64">
        <v>136752.89</v>
      </c>
      <c r="D37" s="64">
        <v>182871.3</v>
      </c>
      <c r="E37" s="39">
        <f t="shared" si="0"/>
        <v>46118.409999999974</v>
      </c>
      <c r="F37" s="28">
        <f t="shared" si="1"/>
        <v>133.72</v>
      </c>
      <c r="G37" s="39">
        <v>1006967</v>
      </c>
      <c r="H37" s="39">
        <v>1483883</v>
      </c>
      <c r="I37" s="39">
        <f t="shared" si="2"/>
        <v>476916</v>
      </c>
      <c r="J37" s="30">
        <f t="shared" si="3"/>
        <v>147.36</v>
      </c>
      <c r="N37" s="42"/>
      <c r="O37" s="46"/>
      <c r="P37" s="43"/>
    </row>
    <row r="38" spans="1:16" ht="15.75">
      <c r="A38" s="19">
        <v>31</v>
      </c>
      <c r="B38" s="4" t="s">
        <v>30</v>
      </c>
      <c r="C38" s="64">
        <v>215934.06</v>
      </c>
      <c r="D38" s="64">
        <v>241539.08</v>
      </c>
      <c r="E38" s="39">
        <f t="shared" si="0"/>
        <v>25605.01999999999</v>
      </c>
      <c r="F38" s="28">
        <f t="shared" si="1"/>
        <v>111.86</v>
      </c>
      <c r="G38" s="39">
        <v>1417672</v>
      </c>
      <c r="H38" s="39">
        <v>1555085</v>
      </c>
      <c r="I38" s="39">
        <f t="shared" si="2"/>
        <v>137413</v>
      </c>
      <c r="J38" s="30">
        <f t="shared" si="3"/>
        <v>109.69</v>
      </c>
      <c r="N38" s="42"/>
      <c r="O38" s="46"/>
      <c r="P38" s="43"/>
    </row>
    <row r="39" spans="1:16" ht="15.75">
      <c r="A39" s="19">
        <v>32</v>
      </c>
      <c r="B39" s="4" t="s">
        <v>31</v>
      </c>
      <c r="C39" s="64">
        <v>108202.6</v>
      </c>
      <c r="D39" s="64">
        <v>125385.04</v>
      </c>
      <c r="E39" s="39">
        <f t="shared" si="0"/>
        <v>17182.439999999988</v>
      </c>
      <c r="F39" s="28">
        <f t="shared" si="1"/>
        <v>115.88</v>
      </c>
      <c r="G39" s="39">
        <v>673811</v>
      </c>
      <c r="H39" s="39">
        <v>847049</v>
      </c>
      <c r="I39" s="39">
        <f t="shared" si="2"/>
        <v>173238</v>
      </c>
      <c r="J39" s="30">
        <f t="shared" si="3"/>
        <v>125.71</v>
      </c>
      <c r="N39" s="42"/>
      <c r="O39" s="46"/>
      <c r="P39" s="43"/>
    </row>
    <row r="40" spans="1:16" ht="16.5" thickBot="1">
      <c r="A40" s="27">
        <v>33</v>
      </c>
      <c r="B40" s="2" t="s">
        <v>32</v>
      </c>
      <c r="C40" s="64">
        <v>81476.41</v>
      </c>
      <c r="D40" s="64">
        <v>89226.19</v>
      </c>
      <c r="E40" s="40">
        <f t="shared" si="0"/>
        <v>7749.779999999999</v>
      </c>
      <c r="F40" s="29">
        <f t="shared" si="1"/>
        <v>109.51</v>
      </c>
      <c r="G40" s="40">
        <v>549836</v>
      </c>
      <c r="H40" s="40">
        <v>618119</v>
      </c>
      <c r="I40" s="40">
        <f t="shared" si="2"/>
        <v>68283</v>
      </c>
      <c r="J40" s="31">
        <f t="shared" si="3"/>
        <v>112.42</v>
      </c>
      <c r="N40" s="42"/>
      <c r="O40" s="46"/>
      <c r="P40" s="43"/>
    </row>
    <row r="41" spans="1:16" ht="16.5" thickBot="1">
      <c r="A41" s="62"/>
      <c r="B41" s="59" t="s">
        <v>33</v>
      </c>
      <c r="C41" s="60">
        <f>SUM(C8:C40)</f>
        <v>8066115.509999997</v>
      </c>
      <c r="D41" s="60">
        <f>SUM(D8:D40)</f>
        <v>9428685.140000002</v>
      </c>
      <c r="E41" s="60">
        <f t="shared" si="0"/>
        <v>1362569.6300000055</v>
      </c>
      <c r="F41" s="61">
        <f t="shared" si="1"/>
        <v>116.89</v>
      </c>
      <c r="G41" s="60">
        <f>SUM(G8:G40)</f>
        <v>49355270</v>
      </c>
      <c r="H41" s="60">
        <f>SUM(H8:H40)</f>
        <v>58058237</v>
      </c>
      <c r="I41" s="60">
        <f t="shared" si="2"/>
        <v>8702967</v>
      </c>
      <c r="J41" s="61">
        <f t="shared" si="3"/>
        <v>117.63</v>
      </c>
      <c r="N41" s="42"/>
      <c r="O41" s="44"/>
      <c r="P41" s="43"/>
    </row>
    <row r="42" spans="8:15" ht="12.75">
      <c r="H42" s="47"/>
      <c r="N42" s="43"/>
      <c r="O42" s="43"/>
    </row>
    <row r="43" spans="1:8" ht="12.75">
      <c r="A43" s="45"/>
      <c r="H43" s="47"/>
    </row>
  </sheetData>
  <sheetProtection/>
  <mergeCells count="10">
    <mergeCell ref="A1:H2"/>
    <mergeCell ref="I4:J4"/>
    <mergeCell ref="A5:A6"/>
    <mergeCell ref="B5:B6"/>
    <mergeCell ref="C5:D5"/>
    <mergeCell ref="E5:E6"/>
    <mergeCell ref="F5:F6"/>
    <mergeCell ref="G5:H5"/>
    <mergeCell ref="I5:I6"/>
    <mergeCell ref="J5:J6"/>
  </mergeCells>
  <printOptions/>
  <pageMargins left="0.7086614173228347" right="0.7086614173228347" top="0" bottom="0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2:K41"/>
  <sheetViews>
    <sheetView tabSelected="1" view="pageBreakPreview" zoomScale="130" zoomScaleSheetLayoutView="130" zoomScalePageLayoutView="0" workbookViewId="0" topLeftCell="A2">
      <selection activeCell="C27" sqref="C27"/>
    </sheetView>
  </sheetViews>
  <sheetFormatPr defaultColWidth="9.00390625" defaultRowHeight="12.75"/>
  <cols>
    <col min="1" max="1" width="5.75390625" style="0" customWidth="1"/>
    <col min="2" max="2" width="27.00390625" style="0" customWidth="1"/>
    <col min="3" max="3" width="14.00390625" style="0" customWidth="1"/>
    <col min="4" max="4" width="16.75390625" style="0" customWidth="1"/>
    <col min="5" max="5" width="12.625" style="0" customWidth="1"/>
    <col min="6" max="6" width="16.375" style="0" customWidth="1"/>
    <col min="7" max="7" width="16.75390625" style="0" customWidth="1"/>
    <col min="8" max="8" width="10.00390625" style="0" customWidth="1"/>
    <col min="9" max="9" width="10.25390625" style="0" customWidth="1"/>
    <col min="10" max="10" width="13.00390625" style="0" customWidth="1"/>
    <col min="11" max="11" width="10.75390625" style="0" customWidth="1"/>
  </cols>
  <sheetData>
    <row r="2" spans="1:9" ht="12.75">
      <c r="A2" s="80" t="s">
        <v>52</v>
      </c>
      <c r="B2" s="80"/>
      <c r="C2" s="80"/>
      <c r="D2" s="80"/>
      <c r="E2" s="80"/>
      <c r="F2" s="80"/>
      <c r="G2" s="80"/>
      <c r="H2" s="80"/>
      <c r="I2" s="80"/>
    </row>
    <row r="3" spans="1:9" ht="49.5" customHeight="1">
      <c r="A3" s="80"/>
      <c r="B3" s="80"/>
      <c r="C3" s="80"/>
      <c r="D3" s="80"/>
      <c r="E3" s="80"/>
      <c r="F3" s="80"/>
      <c r="G3" s="80"/>
      <c r="H3" s="80"/>
      <c r="I3" s="80"/>
    </row>
    <row r="4" spans="10:11" ht="13.5" thickBot="1">
      <c r="J4" s="66" t="s">
        <v>46</v>
      </c>
      <c r="K4" s="66"/>
    </row>
    <row r="5" spans="1:11" ht="38.25" customHeight="1" thickBot="1">
      <c r="A5" s="81" t="s">
        <v>37</v>
      </c>
      <c r="B5" s="83" t="s">
        <v>45</v>
      </c>
      <c r="C5" s="85" t="s">
        <v>53</v>
      </c>
      <c r="D5" s="86"/>
      <c r="E5" s="87"/>
      <c r="F5" s="85" t="s">
        <v>54</v>
      </c>
      <c r="G5" s="86"/>
      <c r="H5" s="87"/>
      <c r="I5" s="85" t="s">
        <v>43</v>
      </c>
      <c r="J5" s="86"/>
      <c r="K5" s="87"/>
    </row>
    <row r="6" spans="1:11" ht="39" thickBot="1">
      <c r="A6" s="82"/>
      <c r="B6" s="84"/>
      <c r="C6" s="5" t="s">
        <v>40</v>
      </c>
      <c r="D6" s="5" t="s">
        <v>41</v>
      </c>
      <c r="E6" s="5" t="s">
        <v>42</v>
      </c>
      <c r="F6" s="5" t="s">
        <v>40</v>
      </c>
      <c r="G6" s="5" t="s">
        <v>41</v>
      </c>
      <c r="H6" s="5" t="s">
        <v>42</v>
      </c>
      <c r="I6" s="5" t="s">
        <v>40</v>
      </c>
      <c r="J6" s="5" t="s">
        <v>41</v>
      </c>
      <c r="K6" s="5" t="s">
        <v>42</v>
      </c>
    </row>
    <row r="7" spans="1:11" ht="13.5" thickBot="1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</row>
    <row r="8" spans="1:11" ht="12.75">
      <c r="A8" s="17">
        <v>1</v>
      </c>
      <c r="B8" s="6" t="s">
        <v>1</v>
      </c>
      <c r="C8" s="38">
        <f>'Динамика поступлений 01.01.2013'!G8</f>
        <v>29808187</v>
      </c>
      <c r="D8" s="63">
        <f>'Динамика поступлений 01.01.2013'!C8</f>
        <v>4734691.13</v>
      </c>
      <c r="E8" s="10">
        <f>ROUND(D8*100/C8,2)</f>
        <v>15.88</v>
      </c>
      <c r="F8" s="38">
        <f>'Динамика поступлений 01.01.2013'!H8</f>
        <v>35172384</v>
      </c>
      <c r="G8" s="63">
        <f>'Динамика поступлений 01.01.2013'!D8</f>
        <v>5567638.7</v>
      </c>
      <c r="H8" s="10">
        <f>ROUND(G8*100/F8,2)</f>
        <v>15.83</v>
      </c>
      <c r="I8" s="38">
        <f>ROUND(F8-C8,0)</f>
        <v>5364197</v>
      </c>
      <c r="J8" s="33">
        <f>G8-D8</f>
        <v>832947.5700000003</v>
      </c>
      <c r="K8" s="18">
        <f>H8-E8</f>
        <v>-0.05000000000000071</v>
      </c>
    </row>
    <row r="9" spans="1:11" ht="12.75">
      <c r="A9" s="19">
        <v>2</v>
      </c>
      <c r="B9" s="4" t="s">
        <v>44</v>
      </c>
      <c r="C9" s="38">
        <f>'Динамика поступлений 01.01.2013'!G9</f>
        <v>1741664</v>
      </c>
      <c r="D9" s="63">
        <f>'Динамика поступлений 01.01.2013'!C9</f>
        <v>252773.49</v>
      </c>
      <c r="E9" s="10">
        <f aca="true" t="shared" si="0" ref="E9:E41">ROUND(D9*100/C9,2)</f>
        <v>14.51</v>
      </c>
      <c r="F9" s="38">
        <f>'Динамика поступлений 01.01.2013'!H9</f>
        <v>1904994</v>
      </c>
      <c r="G9" s="63">
        <f>'Динамика поступлений 01.01.2013'!D9</f>
        <v>275446.79</v>
      </c>
      <c r="H9" s="10">
        <f aca="true" t="shared" si="1" ref="H9:H41">ROUND(G9*100/F9,2)</f>
        <v>14.46</v>
      </c>
      <c r="I9" s="3">
        <f aca="true" t="shared" si="2" ref="I9:I41">ROUND(F9-C9,0)</f>
        <v>163330</v>
      </c>
      <c r="J9" s="34">
        <f aca="true" t="shared" si="3" ref="J9:K41">G9-D9</f>
        <v>22673.29999999999</v>
      </c>
      <c r="K9" s="20">
        <f t="shared" si="3"/>
        <v>-0.049999999999998934</v>
      </c>
    </row>
    <row r="10" spans="1:11" ht="12.75">
      <c r="A10" s="19">
        <v>3</v>
      </c>
      <c r="B10" s="4" t="s">
        <v>2</v>
      </c>
      <c r="C10" s="38">
        <f>'Динамика поступлений 01.01.2013'!G10</f>
        <v>1673934</v>
      </c>
      <c r="D10" s="63">
        <f>'Динамика поступлений 01.01.2013'!C10</f>
        <v>275549.71</v>
      </c>
      <c r="E10" s="10">
        <f t="shared" si="0"/>
        <v>16.46</v>
      </c>
      <c r="F10" s="38">
        <f>'Динамика поступлений 01.01.2013'!H10</f>
        <v>1922993</v>
      </c>
      <c r="G10" s="63">
        <f>'Динамика поступлений 01.01.2013'!D10</f>
        <v>320648.66</v>
      </c>
      <c r="H10" s="10">
        <f t="shared" si="1"/>
        <v>16.67</v>
      </c>
      <c r="I10" s="3">
        <f>ROUND(F10-C10,0)</f>
        <v>249059</v>
      </c>
      <c r="J10" s="34">
        <f t="shared" si="3"/>
        <v>45098.94999999995</v>
      </c>
      <c r="K10" s="20">
        <f t="shared" si="3"/>
        <v>0.21000000000000085</v>
      </c>
    </row>
    <row r="11" spans="1:11" ht="12.75">
      <c r="A11" s="21">
        <v>4</v>
      </c>
      <c r="B11" s="7" t="s">
        <v>3</v>
      </c>
      <c r="C11" s="38">
        <f>'Динамика поступлений 01.01.2013'!G11</f>
        <v>1052774</v>
      </c>
      <c r="D11" s="63">
        <f>'Динамика поступлений 01.01.2013'!C11</f>
        <v>179862.17</v>
      </c>
      <c r="E11" s="13">
        <f t="shared" si="0"/>
        <v>17.08</v>
      </c>
      <c r="F11" s="38">
        <f>'Динамика поступлений 01.01.2013'!H11</f>
        <v>1250496</v>
      </c>
      <c r="G11" s="63">
        <f>'Динамика поступлений 01.01.2013'!D11</f>
        <v>212777.19</v>
      </c>
      <c r="H11" s="13">
        <f t="shared" si="1"/>
        <v>17.02</v>
      </c>
      <c r="I11" s="14">
        <f t="shared" si="2"/>
        <v>197722</v>
      </c>
      <c r="J11" s="35">
        <f t="shared" si="3"/>
        <v>32915.01999999999</v>
      </c>
      <c r="K11" s="20">
        <f t="shared" si="3"/>
        <v>-0.05999999999999872</v>
      </c>
    </row>
    <row r="12" spans="1:11" ht="12.75">
      <c r="A12" s="21">
        <v>5</v>
      </c>
      <c r="B12" s="7" t="s">
        <v>4</v>
      </c>
      <c r="C12" s="38">
        <f>'Динамика поступлений 01.01.2013'!G12</f>
        <v>353914</v>
      </c>
      <c r="D12" s="63">
        <f>'Динамика поступлений 01.01.2013'!C12</f>
        <v>45240.7</v>
      </c>
      <c r="E12" s="13">
        <f t="shared" si="0"/>
        <v>12.78</v>
      </c>
      <c r="F12" s="38">
        <f>'Динамика поступлений 01.01.2013'!H12</f>
        <v>383522</v>
      </c>
      <c r="G12" s="63">
        <f>'Динамика поступлений 01.01.2013'!D12</f>
        <v>54202.62</v>
      </c>
      <c r="H12" s="13">
        <f t="shared" si="1"/>
        <v>14.13</v>
      </c>
      <c r="I12" s="14">
        <f t="shared" si="2"/>
        <v>29608</v>
      </c>
      <c r="J12" s="35">
        <f t="shared" si="3"/>
        <v>8961.920000000006</v>
      </c>
      <c r="K12" s="20">
        <f t="shared" si="3"/>
        <v>1.3500000000000014</v>
      </c>
    </row>
    <row r="13" spans="1:11" ht="12.75">
      <c r="A13" s="19">
        <v>6</v>
      </c>
      <c r="B13" s="4" t="s">
        <v>5</v>
      </c>
      <c r="C13" s="38">
        <f>'Динамика поступлений 01.01.2013'!G13</f>
        <v>386793</v>
      </c>
      <c r="D13" s="63">
        <f>'Динамика поступлений 01.01.2013'!C13</f>
        <v>66486.34</v>
      </c>
      <c r="E13" s="10">
        <f t="shared" si="0"/>
        <v>17.19</v>
      </c>
      <c r="F13" s="38">
        <f>'Динамика поступлений 01.01.2013'!H13</f>
        <v>400266</v>
      </c>
      <c r="G13" s="63">
        <f>'Динамика поступлений 01.01.2013'!D13</f>
        <v>75019.25</v>
      </c>
      <c r="H13" s="10">
        <f t="shared" si="1"/>
        <v>18.74</v>
      </c>
      <c r="I13" s="3">
        <f t="shared" si="2"/>
        <v>13473</v>
      </c>
      <c r="J13" s="34">
        <f t="shared" si="3"/>
        <v>8532.910000000003</v>
      </c>
      <c r="K13" s="20">
        <f t="shared" si="3"/>
        <v>1.5499999999999972</v>
      </c>
    </row>
    <row r="14" spans="1:11" ht="12.75">
      <c r="A14" s="19">
        <v>7</v>
      </c>
      <c r="B14" s="4" t="s">
        <v>6</v>
      </c>
      <c r="C14" s="38">
        <f>'Динамика поступлений 01.01.2013'!G14</f>
        <v>1815611</v>
      </c>
      <c r="D14" s="63">
        <f>'Динамика поступлений 01.01.2013'!C14</f>
        <v>368560.98</v>
      </c>
      <c r="E14" s="10">
        <f t="shared" si="0"/>
        <v>20.3</v>
      </c>
      <c r="F14" s="38">
        <f>'Динамика поступлений 01.01.2013'!H14</f>
        <v>2049738</v>
      </c>
      <c r="G14" s="63">
        <f>'Динамика поступлений 01.01.2013'!D14</f>
        <v>389020.49</v>
      </c>
      <c r="H14" s="10">
        <f t="shared" si="1"/>
        <v>18.98</v>
      </c>
      <c r="I14" s="3">
        <f t="shared" si="2"/>
        <v>234127</v>
      </c>
      <c r="J14" s="34">
        <f t="shared" si="3"/>
        <v>20459.51000000001</v>
      </c>
      <c r="K14" s="20">
        <f t="shared" si="3"/>
        <v>-1.3200000000000003</v>
      </c>
    </row>
    <row r="15" spans="1:11" ht="12.75">
      <c r="A15" s="21">
        <v>8</v>
      </c>
      <c r="B15" s="7" t="s">
        <v>7</v>
      </c>
      <c r="C15" s="38">
        <f>'Динамика поступлений 01.01.2013'!G15</f>
        <v>680038</v>
      </c>
      <c r="D15" s="63">
        <f>'Динамика поступлений 01.01.2013'!C15</f>
        <v>89680.84</v>
      </c>
      <c r="E15" s="13">
        <f t="shared" si="0"/>
        <v>13.19</v>
      </c>
      <c r="F15" s="38">
        <f>'Динамика поступлений 01.01.2013'!H15</f>
        <v>767668</v>
      </c>
      <c r="G15" s="63">
        <f>'Динамика поступлений 01.01.2013'!D15</f>
        <v>105684.06</v>
      </c>
      <c r="H15" s="13">
        <f t="shared" si="1"/>
        <v>13.77</v>
      </c>
      <c r="I15" s="14">
        <f t="shared" si="2"/>
        <v>87630</v>
      </c>
      <c r="J15" s="35">
        <f t="shared" si="3"/>
        <v>16003.220000000001</v>
      </c>
      <c r="K15" s="20">
        <f t="shared" si="3"/>
        <v>0.5800000000000001</v>
      </c>
    </row>
    <row r="16" spans="1:11" ht="12.75">
      <c r="A16" s="21">
        <v>9</v>
      </c>
      <c r="B16" s="7" t="s">
        <v>8</v>
      </c>
      <c r="C16" s="38">
        <f>'Динамика поступлений 01.01.2013'!G16</f>
        <v>149445</v>
      </c>
      <c r="D16" s="63">
        <f>'Динамика поступлений 01.01.2013'!C16</f>
        <v>23257</v>
      </c>
      <c r="E16" s="13">
        <f t="shared" si="0"/>
        <v>15.56</v>
      </c>
      <c r="F16" s="38">
        <f>'Динамика поступлений 01.01.2013'!H16</f>
        <v>178056</v>
      </c>
      <c r="G16" s="63">
        <f>'Динамика поступлений 01.01.2013'!D16</f>
        <v>26257.22</v>
      </c>
      <c r="H16" s="13">
        <f t="shared" si="1"/>
        <v>14.75</v>
      </c>
      <c r="I16" s="14">
        <f t="shared" si="2"/>
        <v>28611</v>
      </c>
      <c r="J16" s="35">
        <f t="shared" si="3"/>
        <v>3000.220000000001</v>
      </c>
      <c r="K16" s="20">
        <f t="shared" si="3"/>
        <v>-0.8100000000000005</v>
      </c>
    </row>
    <row r="17" spans="1:11" ht="12.75">
      <c r="A17" s="19">
        <v>10</v>
      </c>
      <c r="B17" s="4" t="s">
        <v>9</v>
      </c>
      <c r="C17" s="38">
        <f>'Динамика поступлений 01.01.2013'!G17</f>
        <v>355639</v>
      </c>
      <c r="D17" s="63">
        <f>'Динамика поступлений 01.01.2013'!C17</f>
        <v>94435.09</v>
      </c>
      <c r="E17" s="10">
        <f t="shared" si="0"/>
        <v>26.55</v>
      </c>
      <c r="F17" s="38">
        <f>'Динамика поступлений 01.01.2013'!H17</f>
        <v>384057</v>
      </c>
      <c r="G17" s="63">
        <f>'Динамика поступлений 01.01.2013'!D17</f>
        <v>120709.48</v>
      </c>
      <c r="H17" s="10">
        <f t="shared" si="1"/>
        <v>31.43</v>
      </c>
      <c r="I17" s="3">
        <f>ROUND(F17-C17,0)</f>
        <v>28418</v>
      </c>
      <c r="J17" s="34">
        <f t="shared" si="3"/>
        <v>26274.39</v>
      </c>
      <c r="K17" s="20">
        <f t="shared" si="3"/>
        <v>4.879999999999999</v>
      </c>
    </row>
    <row r="18" spans="1:11" ht="12.75">
      <c r="A18" s="19">
        <v>11</v>
      </c>
      <c r="B18" s="4" t="s">
        <v>10</v>
      </c>
      <c r="C18" s="38">
        <f>'Динамика поступлений 01.01.2013'!G18</f>
        <v>149948</v>
      </c>
      <c r="D18" s="63">
        <f>'Динамика поступлений 01.01.2013'!C18</f>
        <v>25319.84</v>
      </c>
      <c r="E18" s="10">
        <f t="shared" si="0"/>
        <v>16.89</v>
      </c>
      <c r="F18" s="38">
        <f>'Динамика поступлений 01.01.2013'!H18</f>
        <v>159308</v>
      </c>
      <c r="G18" s="63">
        <f>'Динамика поступлений 01.01.2013'!D18</f>
        <v>32508.82</v>
      </c>
      <c r="H18" s="10">
        <f t="shared" si="1"/>
        <v>20.41</v>
      </c>
      <c r="I18" s="3">
        <f t="shared" si="2"/>
        <v>9360</v>
      </c>
      <c r="J18" s="34">
        <f t="shared" si="3"/>
        <v>7188.98</v>
      </c>
      <c r="K18" s="20">
        <f t="shared" si="3"/>
        <v>3.5199999999999996</v>
      </c>
    </row>
    <row r="19" spans="1:11" ht="12.75">
      <c r="A19" s="19">
        <v>12</v>
      </c>
      <c r="B19" s="4" t="s">
        <v>11</v>
      </c>
      <c r="C19" s="38">
        <f>'Динамика поступлений 01.01.2013'!G19</f>
        <v>832907</v>
      </c>
      <c r="D19" s="63">
        <f>'Динамика поступлений 01.01.2013'!C19</f>
        <v>156632.3</v>
      </c>
      <c r="E19" s="10">
        <f t="shared" si="0"/>
        <v>18.81</v>
      </c>
      <c r="F19" s="38">
        <f>'Динамика поступлений 01.01.2013'!H19</f>
        <v>1036948</v>
      </c>
      <c r="G19" s="63">
        <f>'Динамика поступлений 01.01.2013'!D19</f>
        <v>186492.71</v>
      </c>
      <c r="H19" s="10">
        <f t="shared" si="1"/>
        <v>17.98</v>
      </c>
      <c r="I19" s="3">
        <f t="shared" si="2"/>
        <v>204041</v>
      </c>
      <c r="J19" s="34">
        <f t="shared" si="3"/>
        <v>29860.410000000003</v>
      </c>
      <c r="K19" s="20">
        <f t="shared" si="3"/>
        <v>-0.8299999999999983</v>
      </c>
    </row>
    <row r="20" spans="1:11" ht="12.75">
      <c r="A20" s="21">
        <v>13</v>
      </c>
      <c r="B20" s="7" t="s">
        <v>12</v>
      </c>
      <c r="C20" s="38">
        <f>'Динамика поступлений 01.01.2013'!G20</f>
        <v>199985</v>
      </c>
      <c r="D20" s="63">
        <f>'Динамика поступлений 01.01.2013'!C20</f>
        <v>35814.4</v>
      </c>
      <c r="E20" s="13">
        <f t="shared" si="0"/>
        <v>17.91</v>
      </c>
      <c r="F20" s="38">
        <f>'Динамика поступлений 01.01.2013'!H20</f>
        <v>232672</v>
      </c>
      <c r="G20" s="63">
        <f>'Динамика поступлений 01.01.2013'!D20</f>
        <v>41756.19</v>
      </c>
      <c r="H20" s="13">
        <f t="shared" si="1"/>
        <v>17.95</v>
      </c>
      <c r="I20" s="14">
        <f t="shared" si="2"/>
        <v>32687</v>
      </c>
      <c r="J20" s="35">
        <f t="shared" si="3"/>
        <v>5941.790000000001</v>
      </c>
      <c r="K20" s="20">
        <f t="shared" si="3"/>
        <v>0.03999999999999915</v>
      </c>
    </row>
    <row r="21" spans="1:11" ht="12.75">
      <c r="A21" s="19">
        <v>14</v>
      </c>
      <c r="B21" s="4" t="s">
        <v>13</v>
      </c>
      <c r="C21" s="38">
        <f>'Динамика поступлений 01.01.2013'!G21</f>
        <v>940751</v>
      </c>
      <c r="D21" s="63">
        <f>'Динамика поступлений 01.01.2013'!C21</f>
        <v>145373.07</v>
      </c>
      <c r="E21" s="10">
        <f t="shared" si="0"/>
        <v>15.45</v>
      </c>
      <c r="F21" s="38">
        <f>'Динамика поступлений 01.01.2013'!H21</f>
        <v>1176646</v>
      </c>
      <c r="G21" s="63">
        <f>'Динамика поступлений 01.01.2013'!D21</f>
        <v>167415.15</v>
      </c>
      <c r="H21" s="10">
        <f t="shared" si="1"/>
        <v>14.23</v>
      </c>
      <c r="I21" s="3">
        <f t="shared" si="2"/>
        <v>235895</v>
      </c>
      <c r="J21" s="34">
        <f t="shared" si="3"/>
        <v>22042.079999999987</v>
      </c>
      <c r="K21" s="20">
        <f t="shared" si="3"/>
        <v>-1.2199999999999989</v>
      </c>
    </row>
    <row r="22" spans="1:11" ht="12.75">
      <c r="A22" s="19">
        <v>15</v>
      </c>
      <c r="B22" s="4" t="s">
        <v>14</v>
      </c>
      <c r="C22" s="38">
        <f>'Динамика поступлений 01.01.2013'!G22</f>
        <v>236106</v>
      </c>
      <c r="D22" s="63">
        <f>'Динамика поступлений 01.01.2013'!C22</f>
        <v>39133.87</v>
      </c>
      <c r="E22" s="10">
        <f t="shared" si="0"/>
        <v>16.57</v>
      </c>
      <c r="F22" s="38">
        <f>'Динамика поступлений 01.01.2013'!H22</f>
        <v>250406</v>
      </c>
      <c r="G22" s="63">
        <f>'Динамика поступлений 01.01.2013'!D22</f>
        <v>48282.74</v>
      </c>
      <c r="H22" s="10">
        <f t="shared" si="1"/>
        <v>19.28</v>
      </c>
      <c r="I22" s="3">
        <f t="shared" si="2"/>
        <v>14300</v>
      </c>
      <c r="J22" s="34">
        <f t="shared" si="3"/>
        <v>9148.869999999995</v>
      </c>
      <c r="K22" s="20">
        <f t="shared" si="3"/>
        <v>2.710000000000001</v>
      </c>
    </row>
    <row r="23" spans="1:11" ht="12.75">
      <c r="A23" s="19">
        <v>16</v>
      </c>
      <c r="B23" s="4" t="s">
        <v>15</v>
      </c>
      <c r="C23" s="38">
        <f>'Динамика поступлений 01.01.2013'!G23</f>
        <v>546909</v>
      </c>
      <c r="D23" s="63">
        <f>'Динамика поступлений 01.01.2013'!C23</f>
        <v>89628.65</v>
      </c>
      <c r="E23" s="10">
        <f t="shared" si="0"/>
        <v>16.39</v>
      </c>
      <c r="F23" s="38">
        <f>'Динамика поступлений 01.01.2013'!H23</f>
        <v>642083</v>
      </c>
      <c r="G23" s="63">
        <f>'Динамика поступлений 01.01.2013'!D23</f>
        <v>100273.69</v>
      </c>
      <c r="H23" s="10">
        <f t="shared" si="1"/>
        <v>15.62</v>
      </c>
      <c r="I23" s="3">
        <f t="shared" si="2"/>
        <v>95174</v>
      </c>
      <c r="J23" s="34">
        <f t="shared" si="3"/>
        <v>10645.040000000008</v>
      </c>
      <c r="K23" s="20">
        <f t="shared" si="3"/>
        <v>-0.7700000000000014</v>
      </c>
    </row>
    <row r="24" spans="1:11" ht="12.75">
      <c r="A24" s="21">
        <v>17</v>
      </c>
      <c r="B24" s="7" t="s">
        <v>16</v>
      </c>
      <c r="C24" s="38">
        <f>'Динамика поступлений 01.01.2013'!G24</f>
        <v>264446</v>
      </c>
      <c r="D24" s="63">
        <f>'Динамика поступлений 01.01.2013'!C24</f>
        <v>47856.12</v>
      </c>
      <c r="E24" s="13">
        <f t="shared" si="0"/>
        <v>18.1</v>
      </c>
      <c r="F24" s="38">
        <f>'Динамика поступлений 01.01.2013'!H24</f>
        <v>286356</v>
      </c>
      <c r="G24" s="63">
        <f>'Динамика поступлений 01.01.2013'!D24</f>
        <v>48731.53</v>
      </c>
      <c r="H24" s="13">
        <f t="shared" si="1"/>
        <v>17.02</v>
      </c>
      <c r="I24" s="14">
        <f t="shared" si="2"/>
        <v>21910</v>
      </c>
      <c r="J24" s="35">
        <f t="shared" si="3"/>
        <v>875.4099999999962</v>
      </c>
      <c r="K24" s="20">
        <f t="shared" si="3"/>
        <v>-1.0800000000000018</v>
      </c>
    </row>
    <row r="25" spans="1:11" ht="12.75">
      <c r="A25" s="21">
        <v>18</v>
      </c>
      <c r="B25" s="7" t="s">
        <v>17</v>
      </c>
      <c r="C25" s="38">
        <f>'Динамика поступлений 01.01.2013'!G25</f>
        <v>367286</v>
      </c>
      <c r="D25" s="63">
        <f>'Динамика поступлений 01.01.2013'!C25</f>
        <v>56105.57</v>
      </c>
      <c r="E25" s="13">
        <f t="shared" si="0"/>
        <v>15.28</v>
      </c>
      <c r="F25" s="38">
        <f>'Динамика поступлений 01.01.2013'!H25</f>
        <v>396012</v>
      </c>
      <c r="G25" s="63">
        <f>'Динамика поступлений 01.01.2013'!D25</f>
        <v>66564.84</v>
      </c>
      <c r="H25" s="13">
        <f t="shared" si="1"/>
        <v>16.81</v>
      </c>
      <c r="I25" s="14">
        <f t="shared" si="2"/>
        <v>28726</v>
      </c>
      <c r="J25" s="35">
        <f t="shared" si="3"/>
        <v>10459.269999999997</v>
      </c>
      <c r="K25" s="20">
        <f t="shared" si="3"/>
        <v>1.5299999999999994</v>
      </c>
    </row>
    <row r="26" spans="1:11" ht="12.75">
      <c r="A26" s="21">
        <v>19</v>
      </c>
      <c r="B26" s="7" t="s">
        <v>18</v>
      </c>
      <c r="C26" s="38">
        <f>'Динамика поступлений 01.01.2013'!G26</f>
        <v>213775</v>
      </c>
      <c r="D26" s="63">
        <f>'Динамика поступлений 01.01.2013'!C26</f>
        <v>28344.75</v>
      </c>
      <c r="E26" s="13">
        <f t="shared" si="0"/>
        <v>13.26</v>
      </c>
      <c r="F26" s="38">
        <f>'Динамика поступлений 01.01.2013'!H26</f>
        <v>247147</v>
      </c>
      <c r="G26" s="63">
        <f>'Динамика поступлений 01.01.2013'!D26</f>
        <v>33013.44</v>
      </c>
      <c r="H26" s="13">
        <f t="shared" si="1"/>
        <v>13.36</v>
      </c>
      <c r="I26" s="14">
        <f t="shared" si="2"/>
        <v>33372</v>
      </c>
      <c r="J26" s="35">
        <f t="shared" si="3"/>
        <v>4668.690000000002</v>
      </c>
      <c r="K26" s="20">
        <f t="shared" si="3"/>
        <v>0.09999999999999964</v>
      </c>
    </row>
    <row r="27" spans="1:11" ht="12.75">
      <c r="A27" s="19">
        <v>20</v>
      </c>
      <c r="B27" s="4" t="s">
        <v>19</v>
      </c>
      <c r="C27" s="38">
        <f>'Динамика поступлений 01.01.2013'!G27</f>
        <v>230566</v>
      </c>
      <c r="D27" s="63">
        <f>'Динамика поступлений 01.01.2013'!C27</f>
        <v>37630.8</v>
      </c>
      <c r="E27" s="10">
        <f t="shared" si="0"/>
        <v>16.32</v>
      </c>
      <c r="F27" s="38">
        <f>'Динамика поступлений 01.01.2013'!H27</f>
        <v>281918</v>
      </c>
      <c r="G27" s="63">
        <f>'Динамика поступлений 01.01.2013'!D27</f>
        <v>46238.73</v>
      </c>
      <c r="H27" s="10">
        <f t="shared" si="1"/>
        <v>16.4</v>
      </c>
      <c r="I27" s="3">
        <f t="shared" si="2"/>
        <v>51352</v>
      </c>
      <c r="J27" s="34">
        <f t="shared" si="3"/>
        <v>8607.93</v>
      </c>
      <c r="K27" s="20">
        <f t="shared" si="3"/>
        <v>0.0799999999999983</v>
      </c>
    </row>
    <row r="28" spans="1:11" ht="12.75">
      <c r="A28" s="19">
        <v>21</v>
      </c>
      <c r="B28" s="4" t="s">
        <v>20</v>
      </c>
      <c r="C28" s="38">
        <f>'Динамика поступлений 01.01.2013'!G28</f>
        <v>426549</v>
      </c>
      <c r="D28" s="63">
        <f>'Динамика поступлений 01.01.2013'!C28</f>
        <v>81035.01</v>
      </c>
      <c r="E28" s="10">
        <f>ROUND(D28*100/C28,2)</f>
        <v>19</v>
      </c>
      <c r="F28" s="38">
        <f>'Динамика поступлений 01.01.2013'!H28</f>
        <v>531914</v>
      </c>
      <c r="G28" s="63">
        <f>'Динамика поступлений 01.01.2013'!D28</f>
        <v>91357.66</v>
      </c>
      <c r="H28" s="10">
        <f t="shared" si="1"/>
        <v>17.18</v>
      </c>
      <c r="I28" s="3">
        <f t="shared" si="2"/>
        <v>105365</v>
      </c>
      <c r="J28" s="34">
        <f t="shared" si="3"/>
        <v>10322.650000000009</v>
      </c>
      <c r="K28" s="20">
        <f t="shared" si="3"/>
        <v>-1.8200000000000003</v>
      </c>
    </row>
    <row r="29" spans="1:11" ht="12.75">
      <c r="A29" s="21">
        <v>22</v>
      </c>
      <c r="B29" s="7" t="s">
        <v>21</v>
      </c>
      <c r="C29" s="38">
        <f>'Динамика поступлений 01.01.2013'!G29</f>
        <v>109999</v>
      </c>
      <c r="D29" s="63">
        <f>'Динамика поступлений 01.01.2013'!C29</f>
        <v>20107.1</v>
      </c>
      <c r="E29" s="13">
        <f t="shared" si="0"/>
        <v>18.28</v>
      </c>
      <c r="F29" s="38">
        <f>'Динамика поступлений 01.01.2013'!H29</f>
        <v>130068</v>
      </c>
      <c r="G29" s="63">
        <f>'Динамика поступлений 01.01.2013'!D29</f>
        <v>23935.81</v>
      </c>
      <c r="H29" s="13">
        <f t="shared" si="1"/>
        <v>18.4</v>
      </c>
      <c r="I29" s="14">
        <f t="shared" si="2"/>
        <v>20069</v>
      </c>
      <c r="J29" s="35">
        <f t="shared" si="3"/>
        <v>3828.7100000000028</v>
      </c>
      <c r="K29" s="20">
        <f t="shared" si="3"/>
        <v>0.11999999999999744</v>
      </c>
    </row>
    <row r="30" spans="1:11" ht="12.75">
      <c r="A30" s="21">
        <v>23</v>
      </c>
      <c r="B30" s="7" t="s">
        <v>22</v>
      </c>
      <c r="C30" s="38">
        <f>'Динамика поступлений 01.01.2013'!G30</f>
        <v>580952</v>
      </c>
      <c r="D30" s="63">
        <f>'Динамика поступлений 01.01.2013'!C30</f>
        <v>103054.02</v>
      </c>
      <c r="E30" s="13">
        <f t="shared" si="0"/>
        <v>17.74</v>
      </c>
      <c r="F30" s="38">
        <f>'Динамика поступлений 01.01.2013'!H30</f>
        <v>673487</v>
      </c>
      <c r="G30" s="63">
        <f>'Динамика поступлений 01.01.2013'!D30</f>
        <v>120542.68</v>
      </c>
      <c r="H30" s="13">
        <f t="shared" si="1"/>
        <v>17.9</v>
      </c>
      <c r="I30" s="14">
        <f t="shared" si="2"/>
        <v>92535</v>
      </c>
      <c r="J30" s="35">
        <f t="shared" si="3"/>
        <v>17488.65999999999</v>
      </c>
      <c r="K30" s="20">
        <f t="shared" si="3"/>
        <v>0.16000000000000014</v>
      </c>
    </row>
    <row r="31" spans="1:11" ht="12.75">
      <c r="A31" s="19">
        <v>24</v>
      </c>
      <c r="B31" s="4" t="s">
        <v>23</v>
      </c>
      <c r="C31" s="38">
        <f>'Динамика поступлений 01.01.2013'!G31</f>
        <v>915598</v>
      </c>
      <c r="D31" s="63">
        <f>'Динамика поступлений 01.01.2013'!C31</f>
        <v>222852.75</v>
      </c>
      <c r="E31" s="10">
        <f t="shared" si="0"/>
        <v>24.34</v>
      </c>
      <c r="F31" s="38">
        <f>'Динамика поступлений 01.01.2013'!H31</f>
        <v>1208391</v>
      </c>
      <c r="G31" s="63">
        <f>'Динамика поступлений 01.01.2013'!D31</f>
        <v>294590.45</v>
      </c>
      <c r="H31" s="10">
        <f t="shared" si="1"/>
        <v>24.38</v>
      </c>
      <c r="I31" s="3">
        <f t="shared" si="2"/>
        <v>292793</v>
      </c>
      <c r="J31" s="34">
        <f t="shared" si="3"/>
        <v>71737.70000000001</v>
      </c>
      <c r="K31" s="20">
        <f t="shared" si="3"/>
        <v>0.03999999999999915</v>
      </c>
    </row>
    <row r="32" spans="1:11" ht="12.75">
      <c r="A32" s="21">
        <v>25</v>
      </c>
      <c r="B32" s="7" t="s">
        <v>24</v>
      </c>
      <c r="C32" s="38">
        <f>'Динамика поступлений 01.01.2013'!G32</f>
        <v>92882</v>
      </c>
      <c r="D32" s="63">
        <f>'Динамика поступлений 01.01.2013'!C32</f>
        <v>17942.34</v>
      </c>
      <c r="E32" s="13">
        <f t="shared" si="0"/>
        <v>19.32</v>
      </c>
      <c r="F32" s="38">
        <f>'Динамика поступлений 01.01.2013'!H32</f>
        <v>95295</v>
      </c>
      <c r="G32" s="63">
        <f>'Динамика поступлений 01.01.2013'!D32</f>
        <v>21020.96</v>
      </c>
      <c r="H32" s="13">
        <f t="shared" si="1"/>
        <v>22.06</v>
      </c>
      <c r="I32" s="14">
        <f t="shared" si="2"/>
        <v>2413</v>
      </c>
      <c r="J32" s="35">
        <f t="shared" si="3"/>
        <v>3078.619999999999</v>
      </c>
      <c r="K32" s="20">
        <f t="shared" si="3"/>
        <v>2.7399999999999984</v>
      </c>
    </row>
    <row r="33" spans="1:11" ht="12.75">
      <c r="A33" s="19">
        <v>26</v>
      </c>
      <c r="B33" s="4" t="s">
        <v>25</v>
      </c>
      <c r="C33" s="38">
        <f>'Динамика поступлений 01.01.2013'!G33</f>
        <v>377501</v>
      </c>
      <c r="D33" s="63">
        <f>'Динамика поступлений 01.01.2013'!C33</f>
        <v>73089.37</v>
      </c>
      <c r="E33" s="10">
        <f t="shared" si="0"/>
        <v>19.36</v>
      </c>
      <c r="F33" s="38">
        <f>'Динамика поступлений 01.01.2013'!H33</f>
        <v>438610</v>
      </c>
      <c r="G33" s="63">
        <f>'Динамика поступлений 01.01.2013'!D33</f>
        <v>80609.18</v>
      </c>
      <c r="H33" s="10">
        <f t="shared" si="1"/>
        <v>18.38</v>
      </c>
      <c r="I33" s="3">
        <f t="shared" si="2"/>
        <v>61109</v>
      </c>
      <c r="J33" s="34">
        <f t="shared" si="3"/>
        <v>7519.809999999998</v>
      </c>
      <c r="K33" s="20">
        <f t="shared" si="3"/>
        <v>-0.9800000000000004</v>
      </c>
    </row>
    <row r="34" spans="1:11" ht="12.75">
      <c r="A34" s="19">
        <v>27</v>
      </c>
      <c r="B34" s="4" t="s">
        <v>26</v>
      </c>
      <c r="C34" s="38">
        <f>'Динамика поступлений 01.01.2013'!G34</f>
        <v>280569</v>
      </c>
      <c r="D34" s="63">
        <f>'Динамика поступлений 01.01.2013'!C34</f>
        <v>54409.1</v>
      </c>
      <c r="E34" s="10">
        <f t="shared" si="0"/>
        <v>19.39</v>
      </c>
      <c r="F34" s="38">
        <f>'Динамика поступлений 01.01.2013'!H34</f>
        <v>286275</v>
      </c>
      <c r="G34" s="63">
        <f>'Динамика поступлений 01.01.2013'!D34</f>
        <v>56602.72</v>
      </c>
      <c r="H34" s="10">
        <f t="shared" si="1"/>
        <v>19.77</v>
      </c>
      <c r="I34" s="3">
        <f t="shared" si="2"/>
        <v>5706</v>
      </c>
      <c r="J34" s="34">
        <f t="shared" si="3"/>
        <v>2193.6200000000026</v>
      </c>
      <c r="K34" s="20">
        <f t="shared" si="3"/>
        <v>0.379999999999999</v>
      </c>
    </row>
    <row r="35" spans="1:11" ht="12.75">
      <c r="A35" s="19">
        <v>28</v>
      </c>
      <c r="B35" s="4" t="s">
        <v>27</v>
      </c>
      <c r="C35" s="38">
        <f>'Динамика поступлений 01.01.2013'!G35</f>
        <v>273248</v>
      </c>
      <c r="D35" s="63">
        <f>'Динамика поступлений 01.01.2013'!C35</f>
        <v>54267.27</v>
      </c>
      <c r="E35" s="10">
        <f t="shared" si="0"/>
        <v>19.86</v>
      </c>
      <c r="F35" s="38">
        <f>'Динамика поступлений 01.01.2013'!H35</f>
        <v>306438</v>
      </c>
      <c r="G35" s="63">
        <f>'Динамика поступлений 01.01.2013'!D35</f>
        <v>62247.65</v>
      </c>
      <c r="H35" s="10">
        <f t="shared" si="1"/>
        <v>20.31</v>
      </c>
      <c r="I35" s="3">
        <f t="shared" si="2"/>
        <v>33190</v>
      </c>
      <c r="J35" s="34">
        <f t="shared" si="3"/>
        <v>7980.380000000005</v>
      </c>
      <c r="K35" s="20">
        <f t="shared" si="3"/>
        <v>0.4499999999999993</v>
      </c>
    </row>
    <row r="36" spans="1:11" ht="12.75">
      <c r="A36" s="21">
        <v>29</v>
      </c>
      <c r="B36" s="7" t="s">
        <v>28</v>
      </c>
      <c r="C36" s="38">
        <f>'Динамика поступлений 01.01.2013'!G36</f>
        <v>649008</v>
      </c>
      <c r="D36" s="63">
        <f>'Динамика поступлений 01.01.2013'!C36</f>
        <v>104615.77</v>
      </c>
      <c r="E36" s="13">
        <f t="shared" si="0"/>
        <v>16.12</v>
      </c>
      <c r="F36" s="38">
        <f>'Динамика поступлений 01.01.2013'!H36</f>
        <v>759953</v>
      </c>
      <c r="G36" s="63">
        <f>'Динамика поступлений 01.01.2013'!D36</f>
        <v>120074.12</v>
      </c>
      <c r="H36" s="13">
        <f t="shared" si="1"/>
        <v>15.8</v>
      </c>
      <c r="I36" s="14">
        <f t="shared" si="2"/>
        <v>110945</v>
      </c>
      <c r="J36" s="35">
        <f t="shared" si="3"/>
        <v>15458.349999999991</v>
      </c>
      <c r="K36" s="20">
        <f t="shared" si="3"/>
        <v>-0.3200000000000003</v>
      </c>
    </row>
    <row r="37" spans="1:11" ht="12.75">
      <c r="A37" s="21">
        <v>30</v>
      </c>
      <c r="B37" s="7" t="s">
        <v>29</v>
      </c>
      <c r="C37" s="38">
        <f>'Динамика поступлений 01.01.2013'!G37</f>
        <v>1006967</v>
      </c>
      <c r="D37" s="63">
        <f>'Динамика поступлений 01.01.2013'!C37</f>
        <v>136752.89</v>
      </c>
      <c r="E37" s="13">
        <f t="shared" si="0"/>
        <v>13.58</v>
      </c>
      <c r="F37" s="38">
        <f>'Динамика поступлений 01.01.2013'!H37</f>
        <v>1483883</v>
      </c>
      <c r="G37" s="63">
        <f>'Динамика поступлений 01.01.2013'!D37</f>
        <v>182871.3</v>
      </c>
      <c r="H37" s="13">
        <f t="shared" si="1"/>
        <v>12.32</v>
      </c>
      <c r="I37" s="14">
        <f t="shared" si="2"/>
        <v>476916</v>
      </c>
      <c r="J37" s="35">
        <f t="shared" si="3"/>
        <v>46118.409999999974</v>
      </c>
      <c r="K37" s="20">
        <f t="shared" si="3"/>
        <v>-1.2599999999999998</v>
      </c>
    </row>
    <row r="38" spans="1:11" ht="12.75">
      <c r="A38" s="21">
        <v>31</v>
      </c>
      <c r="B38" s="7" t="s">
        <v>30</v>
      </c>
      <c r="C38" s="38">
        <f>'Динамика поступлений 01.01.2013'!G38</f>
        <v>1417672</v>
      </c>
      <c r="D38" s="63">
        <f>'Динамика поступлений 01.01.2013'!C38</f>
        <v>215934.06</v>
      </c>
      <c r="E38" s="13">
        <f t="shared" si="0"/>
        <v>15.23</v>
      </c>
      <c r="F38" s="38">
        <f>'Динамика поступлений 01.01.2013'!H38</f>
        <v>1555085</v>
      </c>
      <c r="G38" s="63">
        <f>'Динамика поступлений 01.01.2013'!D38</f>
        <v>241539.08</v>
      </c>
      <c r="H38" s="13">
        <f t="shared" si="1"/>
        <v>15.53</v>
      </c>
      <c r="I38" s="14">
        <f t="shared" si="2"/>
        <v>137413</v>
      </c>
      <c r="J38" s="35">
        <f t="shared" si="3"/>
        <v>25605.01999999999</v>
      </c>
      <c r="K38" s="20">
        <f t="shared" si="3"/>
        <v>0.29999999999999893</v>
      </c>
    </row>
    <row r="39" spans="1:11" ht="12.75">
      <c r="A39" s="21">
        <v>32</v>
      </c>
      <c r="B39" s="7" t="s">
        <v>31</v>
      </c>
      <c r="C39" s="38">
        <f>'Динамика поступлений 01.01.2013'!G39</f>
        <v>673811</v>
      </c>
      <c r="D39" s="63">
        <f>'Динамика поступлений 01.01.2013'!C39</f>
        <v>108202.6</v>
      </c>
      <c r="E39" s="13">
        <f t="shared" si="0"/>
        <v>16.06</v>
      </c>
      <c r="F39" s="38">
        <f>'Динамика поступлений 01.01.2013'!H39</f>
        <v>847049</v>
      </c>
      <c r="G39" s="63">
        <f>'Динамика поступлений 01.01.2013'!D39</f>
        <v>125385.04</v>
      </c>
      <c r="H39" s="13">
        <f t="shared" si="1"/>
        <v>14.8</v>
      </c>
      <c r="I39" s="14">
        <f t="shared" si="2"/>
        <v>173238</v>
      </c>
      <c r="J39" s="35">
        <f t="shared" si="3"/>
        <v>17182.439999999988</v>
      </c>
      <c r="K39" s="20">
        <f t="shared" si="3"/>
        <v>-1.259999999999998</v>
      </c>
    </row>
    <row r="40" spans="1:11" ht="13.5" thickBot="1">
      <c r="A40" s="21">
        <v>33</v>
      </c>
      <c r="B40" s="8" t="s">
        <v>32</v>
      </c>
      <c r="C40" s="38">
        <f>'Динамика поступлений 01.01.2013'!G40</f>
        <v>549836</v>
      </c>
      <c r="D40" s="63">
        <f>'Динамика поступлений 01.01.2013'!C40</f>
        <v>81476.41</v>
      </c>
      <c r="E40" s="15">
        <f t="shared" si="0"/>
        <v>14.82</v>
      </c>
      <c r="F40" s="38">
        <f>'Динамика поступлений 01.01.2013'!H40</f>
        <v>618119</v>
      </c>
      <c r="G40" s="63">
        <f>'Динамика поступлений 01.01.2013'!D40</f>
        <v>89226.19</v>
      </c>
      <c r="H40" s="15">
        <f t="shared" si="1"/>
        <v>14.44</v>
      </c>
      <c r="I40" s="16">
        <f t="shared" si="2"/>
        <v>68283</v>
      </c>
      <c r="J40" s="36">
        <f t="shared" si="3"/>
        <v>7749.779999999999</v>
      </c>
      <c r="K40" s="22">
        <f t="shared" si="3"/>
        <v>-0.3800000000000008</v>
      </c>
    </row>
    <row r="41" spans="1:11" ht="16.5" thickBot="1">
      <c r="A41" s="23"/>
      <c r="B41" s="9" t="s">
        <v>33</v>
      </c>
      <c r="C41" s="41">
        <f>SUM(C8:C40)</f>
        <v>49355270</v>
      </c>
      <c r="D41" s="41">
        <f>SUM(D8:D40)</f>
        <v>8066115.509999997</v>
      </c>
      <c r="E41" s="12">
        <f t="shared" si="0"/>
        <v>16.34</v>
      </c>
      <c r="F41" s="41">
        <f>SUM(F8:F40)</f>
        <v>58058237</v>
      </c>
      <c r="G41" s="41">
        <f>SUM(G8:G40)</f>
        <v>9428685.140000002</v>
      </c>
      <c r="H41" s="12">
        <f t="shared" si="1"/>
        <v>16.24</v>
      </c>
      <c r="I41" s="12">
        <f t="shared" si="2"/>
        <v>8702967</v>
      </c>
      <c r="J41" s="37">
        <f>G41-D41</f>
        <v>1362569.6300000055</v>
      </c>
      <c r="K41" s="12">
        <f t="shared" si="3"/>
        <v>-0.10000000000000142</v>
      </c>
    </row>
  </sheetData>
  <sheetProtection/>
  <mergeCells count="7">
    <mergeCell ref="A2:I3"/>
    <mergeCell ref="J4:K4"/>
    <mergeCell ref="A5:A6"/>
    <mergeCell ref="B5:B6"/>
    <mergeCell ref="C5:E5"/>
    <mergeCell ref="F5:H5"/>
    <mergeCell ref="I5:K5"/>
  </mergeCells>
  <printOptions/>
  <pageMargins left="0.11811023622047245" right="0.11811023622047245" top="0" bottom="0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Boss</cp:lastModifiedBy>
  <cp:lastPrinted>2013-02-20T07:48:55Z</cp:lastPrinted>
  <dcterms:created xsi:type="dcterms:W3CDTF">2005-05-17T11:24:02Z</dcterms:created>
  <dcterms:modified xsi:type="dcterms:W3CDTF">2013-02-25T12:48:55Z</dcterms:modified>
  <cp:category/>
  <cp:version/>
  <cp:contentType/>
  <cp:contentStatus/>
</cp:coreProperties>
</file>